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omin\OneDrive\Pulpit\ERCE PAN\PUBLIKACJA WYNIKOWA PILICA — metale ciężkie\Zdeponowane w REPOZYTORIUM\"/>
    </mc:Choice>
  </mc:AlternateContent>
  <xr:revisionPtr revIDLastSave="0" documentId="13_ncr:1_{A1F13D46-1038-4414-B746-434C1124FAA5}" xr6:coauthVersionLast="47" xr6:coauthVersionMax="47" xr10:uidLastSave="{00000000-0000-0000-0000-000000000000}"/>
  <bookViews>
    <workbookView xWindow="19090" yWindow="-110" windowWidth="19420" windowHeight="10300" xr2:uid="{8B2C8613-24F8-467E-9B2D-963C235CF729}"/>
  </bookViews>
  <sheets>
    <sheet name="Databa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5" i="1" l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</calcChain>
</file>

<file path=xl/sharedStrings.xml><?xml version="1.0" encoding="utf-8"?>
<sst xmlns="http://schemas.openxmlformats.org/spreadsheetml/2006/main" count="245" uniqueCount="30">
  <si>
    <t>pH</t>
  </si>
  <si>
    <t>TN [mg/l]</t>
  </si>
  <si>
    <t>TP [mg/l]</t>
  </si>
  <si>
    <t>09-10.05.2022</t>
  </si>
  <si>
    <t>II</t>
  </si>
  <si>
    <t>I</t>
  </si>
  <si>
    <t>IV</t>
  </si>
  <si>
    <t>river</t>
  </si>
  <si>
    <t>industrial plant</t>
  </si>
  <si>
    <t>18-19.07.2022</t>
  </si>
  <si>
    <t>05-06.12.2022</t>
  </si>
  <si>
    <t>27-28.02.2023</t>
  </si>
  <si>
    <t>Date</t>
  </si>
  <si>
    <t>field station number</t>
  </si>
  <si>
    <t>Dissolved oxygen [mg/L]</t>
  </si>
  <si>
    <t>Conductivity [SPC] [mg/L]</t>
  </si>
  <si>
    <t>Total dissolved solids (TDS)[mg/L]</t>
  </si>
  <si>
    <t>Salinity (sal)</t>
  </si>
  <si>
    <t>COD [mg/l]</t>
  </si>
  <si>
    <t>Li+ [mg/L]</t>
  </si>
  <si>
    <t>Na+ [mg/l]</t>
  </si>
  <si>
    <t>K+ [mg/l]</t>
  </si>
  <si>
    <t>Mg 2+ [mg/l]</t>
  </si>
  <si>
    <t>Ca 2+ [mg/l]</t>
  </si>
  <si>
    <t>F- [mg/l]</t>
  </si>
  <si>
    <t>Cl- [mg/l]</t>
  </si>
  <si>
    <t>PO43- [mg/l]</t>
  </si>
  <si>
    <t>SO42- [mg/l]</t>
  </si>
  <si>
    <t>Turbidity [FNU]</t>
  </si>
  <si>
    <t>wastewater treatment plant class/sample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</si>
</sst>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4"/>
      <name val="Aptos Narrow"/>
      <family val="2"/>
      <charset val="238"/>
      <scheme val="minor"/>
    </font>
    <font>
      <b/>
      <sz val="14"/>
      <name val="Aptos Narrow"/>
      <family val="2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DEDED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5" fillId="0" borderId="0" xfId="0" applyFont="1"/>
    <xf numFmtId="2" fontId="5" fillId="0" borderId="0" xfId="0" applyNumberFormat="1" applyFont="1"/>
    <xf numFmtId="2" fontId="0" fillId="0" borderId="0" xfId="0" applyNumberFormat="1" applyAlignment="1">
      <alignment wrapText="1"/>
    </xf>
    <xf numFmtId="0" fontId="0" fillId="7" borderId="0" xfId="0" applyFill="1" applyAlignment="1">
      <alignment horizontal="left"/>
    </xf>
    <xf numFmtId="0" fontId="0" fillId="7" borderId="1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/>
    </xf>
    <xf numFmtId="0" fontId="7" fillId="8" borderId="0" xfId="0" applyFont="1" applyFill="1" applyAlignment="1">
      <alignment horizontal="left"/>
    </xf>
    <xf numFmtId="0" fontId="7" fillId="8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2" fontId="5" fillId="5" borderId="4" xfId="0" applyNumberFormat="1" applyFont="1" applyFill="1" applyBorder="1" applyAlignment="1">
      <alignment horizontal="left"/>
    </xf>
    <xf numFmtId="2" fontId="5" fillId="4" borderId="4" xfId="0" applyNumberFormat="1" applyFont="1" applyFill="1" applyBorder="1" applyAlignment="1">
      <alignment horizontal="left"/>
    </xf>
    <xf numFmtId="2" fontId="5" fillId="4" borderId="5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left"/>
    </xf>
    <xf numFmtId="164" fontId="5" fillId="4" borderId="5" xfId="0" applyNumberFormat="1" applyFont="1" applyFill="1" applyBorder="1" applyAlignment="1">
      <alignment horizontal="left"/>
    </xf>
    <xf numFmtId="164" fontId="5" fillId="5" borderId="4" xfId="0" applyNumberFormat="1" applyFont="1" applyFill="1" applyBorder="1" applyAlignment="1">
      <alignment horizontal="left"/>
    </xf>
    <xf numFmtId="2" fontId="0" fillId="4" borderId="4" xfId="0" applyNumberFormat="1" applyFill="1" applyBorder="1" applyAlignment="1">
      <alignment horizontal="left"/>
    </xf>
    <xf numFmtId="2" fontId="0" fillId="4" borderId="4" xfId="0" applyNumberFormat="1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2" fontId="0" fillId="4" borderId="5" xfId="0" applyNumberFormat="1" applyFill="1" applyBorder="1" applyAlignment="1">
      <alignment horizontal="left" wrapText="1"/>
    </xf>
    <xf numFmtId="0" fontId="5" fillId="5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2" fontId="0" fillId="4" borderId="5" xfId="0" applyNumberFormat="1" applyFill="1" applyBorder="1" applyAlignment="1">
      <alignment horizontal="left"/>
    </xf>
    <xf numFmtId="0" fontId="0" fillId="4" borderId="5" xfId="0" applyFill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45B1B-4533-4C8A-AABF-93F784E156B3}">
  <dimension ref="A2:U116"/>
  <sheetViews>
    <sheetView tabSelected="1" topLeftCell="B1" zoomScale="50" zoomScaleNormal="50" workbookViewId="0">
      <selection activeCell="V22" sqref="V22"/>
    </sheetView>
  </sheetViews>
  <sheetFormatPr defaultRowHeight="14.5" x14ac:dyDescent="0.35"/>
  <cols>
    <col min="1" max="1" width="14.81640625" customWidth="1"/>
    <col min="2" max="2" width="14.54296875" customWidth="1"/>
    <col min="3" max="3" width="18.1796875" customWidth="1"/>
    <col min="4" max="4" width="21.453125" customWidth="1"/>
    <col min="5" max="5" width="24.1796875" customWidth="1"/>
    <col min="6" max="6" width="30.453125" customWidth="1"/>
    <col min="7" max="7" width="13.54296875" customWidth="1"/>
    <col min="8" max="8" width="8.7265625" customWidth="1"/>
    <col min="9" max="9" width="16.26953125" customWidth="1"/>
    <col min="10" max="11" width="15.1796875" customWidth="1"/>
    <col min="12" max="13" width="14" customWidth="1"/>
    <col min="14" max="14" width="16.7265625" customWidth="1"/>
    <col min="15" max="15" width="13.54296875" customWidth="1"/>
    <col min="16" max="16" width="13.453125" customWidth="1"/>
    <col min="17" max="17" width="15.453125" customWidth="1"/>
    <col min="18" max="18" width="13.54296875" customWidth="1"/>
    <col min="19" max="19" width="14.453125" customWidth="1"/>
    <col min="20" max="20" width="15.453125" customWidth="1"/>
    <col min="21" max="21" width="17.1796875" customWidth="1"/>
  </cols>
  <sheetData>
    <row r="2" spans="1:21" x14ac:dyDescent="0.35">
      <c r="E2" s="1"/>
    </row>
    <row r="3" spans="1:21" ht="74" x14ac:dyDescent="0.35">
      <c r="A3" s="13" t="s">
        <v>12</v>
      </c>
      <c r="B3" s="14" t="s">
        <v>13</v>
      </c>
      <c r="C3" s="16" t="s">
        <v>29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0</v>
      </c>
      <c r="I3" s="16" t="s">
        <v>28</v>
      </c>
      <c r="J3" s="22" t="s">
        <v>1</v>
      </c>
      <c r="K3" s="22" t="s">
        <v>2</v>
      </c>
      <c r="L3" s="22" t="s">
        <v>18</v>
      </c>
      <c r="M3" s="22" t="s">
        <v>19</v>
      </c>
      <c r="N3" s="22" t="s">
        <v>20</v>
      </c>
      <c r="O3" s="22" t="s">
        <v>21</v>
      </c>
      <c r="P3" s="22" t="s">
        <v>22</v>
      </c>
      <c r="Q3" s="22" t="s">
        <v>23</v>
      </c>
      <c r="R3" s="22" t="s">
        <v>24</v>
      </c>
      <c r="S3" s="22" t="s">
        <v>25</v>
      </c>
      <c r="T3" s="15" t="s">
        <v>26</v>
      </c>
      <c r="U3" s="15" t="s">
        <v>27</v>
      </c>
    </row>
    <row r="4" spans="1:21" x14ac:dyDescent="0.35">
      <c r="A4" s="5" t="s">
        <v>3</v>
      </c>
      <c r="B4" s="17">
        <v>1</v>
      </c>
      <c r="C4" s="17" t="s">
        <v>4</v>
      </c>
      <c r="D4" s="17">
        <v>9.73</v>
      </c>
      <c r="E4" s="17">
        <v>1045</v>
      </c>
      <c r="F4" s="17">
        <v>676</v>
      </c>
      <c r="G4" s="17">
        <v>0.52</v>
      </c>
      <c r="H4" s="17">
        <v>7.84</v>
      </c>
      <c r="I4" s="26">
        <v>39.666666666666664</v>
      </c>
      <c r="J4" s="30">
        <v>12.3</v>
      </c>
      <c r="K4" s="19">
        <v>9.4346549192364168E-2</v>
      </c>
      <c r="L4" s="23">
        <v>41.333333333333336</v>
      </c>
      <c r="M4" s="19">
        <v>3.1899999999999998E-2</v>
      </c>
      <c r="N4" s="19">
        <v>112.7863</v>
      </c>
      <c r="O4" s="19">
        <v>24.890799999999999</v>
      </c>
      <c r="P4" s="19">
        <v>16.488800000000001</v>
      </c>
      <c r="Q4" s="19">
        <v>74.918499999999995</v>
      </c>
      <c r="R4" s="19">
        <v>0.16839999999999999</v>
      </c>
      <c r="S4" s="19">
        <v>182.751</v>
      </c>
      <c r="T4" s="19">
        <v>0.53120000000000001</v>
      </c>
      <c r="U4" s="19">
        <v>77.997399999999999</v>
      </c>
    </row>
    <row r="5" spans="1:21" x14ac:dyDescent="0.35">
      <c r="A5" s="5" t="s">
        <v>3</v>
      </c>
      <c r="B5" s="17">
        <v>2</v>
      </c>
      <c r="C5" s="17" t="s">
        <v>5</v>
      </c>
      <c r="D5" s="26">
        <v>8</v>
      </c>
      <c r="E5" s="17">
        <v>1158</v>
      </c>
      <c r="F5" s="17">
        <v>754</v>
      </c>
      <c r="G5" s="17">
        <v>0.57999999999999996</v>
      </c>
      <c r="H5" s="17">
        <v>7.76</v>
      </c>
      <c r="I5" s="26">
        <v>43.533333333333331</v>
      </c>
      <c r="J5" s="31">
        <v>24</v>
      </c>
      <c r="K5" s="20">
        <v>2.0537812041116008</v>
      </c>
      <c r="L5" s="23">
        <v>34.666666666666664</v>
      </c>
      <c r="M5" s="20">
        <v>7.0000000000000001E-3</v>
      </c>
      <c r="N5" s="20">
        <v>113.6537</v>
      </c>
      <c r="O5" s="20">
        <v>39.7331</v>
      </c>
      <c r="P5" s="20">
        <v>21.366399999999999</v>
      </c>
      <c r="Q5" s="20">
        <v>94.234399999999994</v>
      </c>
      <c r="R5" s="20">
        <v>0.1037</v>
      </c>
      <c r="S5" s="20">
        <v>180.86500000000001</v>
      </c>
      <c r="T5" s="20">
        <v>21.962900000000001</v>
      </c>
      <c r="U5" s="20">
        <v>81.908100000000005</v>
      </c>
    </row>
    <row r="6" spans="1:21" x14ac:dyDescent="0.35">
      <c r="A6" s="5" t="s">
        <v>3</v>
      </c>
      <c r="B6" s="17">
        <v>3</v>
      </c>
      <c r="C6" s="17" t="s">
        <v>6</v>
      </c>
      <c r="D6" s="17">
        <v>1.1599999999999999</v>
      </c>
      <c r="E6" s="17">
        <v>1290</v>
      </c>
      <c r="F6" s="17">
        <v>838.5</v>
      </c>
      <c r="G6" s="17">
        <v>0.65</v>
      </c>
      <c r="H6" s="17">
        <v>7.82</v>
      </c>
      <c r="I6" s="26">
        <v>8.4433333333333334</v>
      </c>
      <c r="J6" s="30">
        <v>5.3</v>
      </c>
      <c r="K6" s="19">
        <v>0.55047723935389137</v>
      </c>
      <c r="L6" s="23">
        <v>47.333333333333336</v>
      </c>
      <c r="M6" s="19">
        <v>3.5099999999999999E-2</v>
      </c>
      <c r="N6" s="19">
        <v>136.86799999999999</v>
      </c>
      <c r="O6" s="19">
        <v>36.0289</v>
      </c>
      <c r="P6" s="19">
        <v>26.4526</v>
      </c>
      <c r="Q6" s="19">
        <v>103.1121</v>
      </c>
      <c r="R6" s="19">
        <v>0.13919999999999999</v>
      </c>
      <c r="S6" s="19">
        <v>229.5411</v>
      </c>
      <c r="T6" s="19">
        <v>2.4841000000000002</v>
      </c>
      <c r="U6" s="19">
        <v>115.7735</v>
      </c>
    </row>
    <row r="7" spans="1:21" x14ac:dyDescent="0.35">
      <c r="A7" s="5" t="s">
        <v>3</v>
      </c>
      <c r="B7" s="17">
        <v>4</v>
      </c>
      <c r="C7" s="17" t="s">
        <v>5</v>
      </c>
      <c r="D7" s="17">
        <v>5.18</v>
      </c>
      <c r="E7" s="17">
        <v>1289</v>
      </c>
      <c r="F7" s="17">
        <v>838.6</v>
      </c>
      <c r="G7" s="17">
        <v>0.65</v>
      </c>
      <c r="H7" s="17">
        <v>7.92</v>
      </c>
      <c r="I7" s="26">
        <v>5.43</v>
      </c>
      <c r="J7" s="31">
        <v>34</v>
      </c>
      <c r="K7" s="20">
        <v>1.3489353891336271</v>
      </c>
      <c r="L7" s="23">
        <v>13</v>
      </c>
      <c r="M7" s="20">
        <v>3.2300000000000002E-2</v>
      </c>
      <c r="N7" s="20">
        <v>111.65309999999999</v>
      </c>
      <c r="O7" s="20">
        <v>25.111699999999999</v>
      </c>
      <c r="P7" s="20">
        <v>17.073899999999998</v>
      </c>
      <c r="Q7" s="20">
        <v>92.178299999999993</v>
      </c>
      <c r="R7" s="20">
        <v>0.15759999999999999</v>
      </c>
      <c r="S7" s="20">
        <v>175.39179999999999</v>
      </c>
      <c r="T7" s="20">
        <v>10.8851</v>
      </c>
      <c r="U7" s="20">
        <v>66.755099999999999</v>
      </c>
    </row>
    <row r="8" spans="1:21" x14ac:dyDescent="0.35">
      <c r="A8" s="5" t="s">
        <v>3</v>
      </c>
      <c r="B8" s="17">
        <v>5</v>
      </c>
      <c r="C8" s="17" t="s">
        <v>5</v>
      </c>
      <c r="D8" s="17">
        <v>4.3899999999999997</v>
      </c>
      <c r="E8" s="17">
        <v>1227</v>
      </c>
      <c r="F8" s="17">
        <v>793</v>
      </c>
      <c r="G8" s="17">
        <v>0.61</v>
      </c>
      <c r="H8" s="17">
        <v>8.08</v>
      </c>
      <c r="I8" s="26">
        <v>18.966666666666669</v>
      </c>
      <c r="J8" s="30">
        <v>45</v>
      </c>
      <c r="K8" s="19">
        <v>2.3291116005873715</v>
      </c>
      <c r="L8" s="23">
        <v>54.666666666666664</v>
      </c>
      <c r="M8" s="19">
        <v>3.1699999999999999E-2</v>
      </c>
      <c r="N8" s="19">
        <v>86.068399999999997</v>
      </c>
      <c r="O8" s="19">
        <v>24.063400000000001</v>
      </c>
      <c r="P8" s="19">
        <v>13.7095</v>
      </c>
      <c r="Q8" s="19">
        <v>70.896600000000007</v>
      </c>
      <c r="R8" s="19">
        <v>1.0633999999999999</v>
      </c>
      <c r="S8" s="19">
        <v>133.8691</v>
      </c>
      <c r="T8" s="19">
        <v>22.244599999999998</v>
      </c>
      <c r="U8" s="19">
        <v>43.688400000000001</v>
      </c>
    </row>
    <row r="9" spans="1:21" x14ac:dyDescent="0.35">
      <c r="A9" s="5" t="s">
        <v>3</v>
      </c>
      <c r="B9" s="17">
        <v>6</v>
      </c>
      <c r="C9" s="17" t="s">
        <v>4</v>
      </c>
      <c r="D9" s="17">
        <v>4.8</v>
      </c>
      <c r="E9" s="17">
        <v>1153</v>
      </c>
      <c r="F9" s="17">
        <v>747</v>
      </c>
      <c r="G9" s="17">
        <v>0.57999999999999996</v>
      </c>
      <c r="H9" s="17">
        <v>8.2799999999999994</v>
      </c>
      <c r="I9" s="26">
        <v>48.433333333333337</v>
      </c>
      <c r="J9" s="31">
        <v>67.5</v>
      </c>
      <c r="K9" s="20">
        <v>1.7068649045521296</v>
      </c>
      <c r="L9" s="23">
        <v>50</v>
      </c>
      <c r="M9" s="20">
        <v>3.1199999999999999E-2</v>
      </c>
      <c r="N9" s="20">
        <v>43.118899999999996</v>
      </c>
      <c r="O9" s="20">
        <v>11.4032</v>
      </c>
      <c r="P9" s="20">
        <v>7.9211999999999998</v>
      </c>
      <c r="Q9" s="20">
        <v>70.744600000000005</v>
      </c>
      <c r="R9" s="20">
        <v>3.8483000000000001</v>
      </c>
      <c r="S9" s="20">
        <v>79.865399999999994</v>
      </c>
      <c r="T9" s="20">
        <v>16.782599999999999</v>
      </c>
      <c r="U9" s="20">
        <v>45.082999999999998</v>
      </c>
    </row>
    <row r="10" spans="1:21" x14ac:dyDescent="0.35">
      <c r="A10" s="5" t="s">
        <v>3</v>
      </c>
      <c r="B10" s="17">
        <v>7</v>
      </c>
      <c r="C10" s="17" t="s">
        <v>7</v>
      </c>
      <c r="D10" s="17">
        <v>5.07</v>
      </c>
      <c r="E10" s="17">
        <v>395.9</v>
      </c>
      <c r="F10" s="17">
        <v>256.10000000000002</v>
      </c>
      <c r="G10" s="17">
        <v>0.19</v>
      </c>
      <c r="H10" s="17">
        <v>8.49</v>
      </c>
      <c r="I10" s="26">
        <v>26.899999999999995</v>
      </c>
      <c r="J10" s="30">
        <v>2.5</v>
      </c>
      <c r="K10" s="19">
        <v>0.55139500734214397</v>
      </c>
      <c r="L10" s="23">
        <v>1.6666666666666667</v>
      </c>
      <c r="M10" s="19">
        <v>3.1300000000000001E-2</v>
      </c>
      <c r="N10" s="19">
        <v>7.7012</v>
      </c>
      <c r="O10" s="19">
        <v>1.48</v>
      </c>
      <c r="P10" s="19">
        <v>5.7423000000000002</v>
      </c>
      <c r="Q10" s="19">
        <v>58.685200000000002</v>
      </c>
      <c r="R10" s="19">
        <v>8.9700000000000002E-2</v>
      </c>
      <c r="S10" s="19">
        <v>15.8133</v>
      </c>
      <c r="T10" s="19">
        <v>1.0517000000000001</v>
      </c>
      <c r="U10" s="19">
        <v>25.676500000000001</v>
      </c>
    </row>
    <row r="11" spans="1:21" x14ac:dyDescent="0.35">
      <c r="A11" s="5" t="s">
        <v>3</v>
      </c>
      <c r="B11" s="17">
        <v>8</v>
      </c>
      <c r="C11" s="17" t="s">
        <v>5</v>
      </c>
      <c r="D11" s="17">
        <v>1.58</v>
      </c>
      <c r="E11" s="17">
        <v>1219</v>
      </c>
      <c r="F11" s="17">
        <v>793</v>
      </c>
      <c r="G11" s="17">
        <v>0.61</v>
      </c>
      <c r="H11" s="17">
        <v>8.36</v>
      </c>
      <c r="I11" s="26">
        <v>31.266666666666666</v>
      </c>
      <c r="J11" s="31">
        <v>8.3000000000000007</v>
      </c>
      <c r="K11" s="20">
        <v>1.5994860499265788</v>
      </c>
      <c r="L11" s="23">
        <v>32.333333333333336</v>
      </c>
      <c r="M11" s="20">
        <v>3.0800000000000001E-2</v>
      </c>
      <c r="N11" s="20">
        <v>140.22980000000001</v>
      </c>
      <c r="O11" s="20">
        <v>30.4895</v>
      </c>
      <c r="P11" s="20">
        <v>9.1473999999999993</v>
      </c>
      <c r="Q11" s="20">
        <v>93.387699999999995</v>
      </c>
      <c r="R11" s="20">
        <v>7.6300000000000007E-2</v>
      </c>
      <c r="S11" s="20">
        <v>234.85159999999999</v>
      </c>
      <c r="T11" s="20">
        <v>15.364599999999999</v>
      </c>
      <c r="U11" s="20">
        <v>111.7362</v>
      </c>
    </row>
    <row r="12" spans="1:21" x14ac:dyDescent="0.35">
      <c r="A12" s="5" t="s">
        <v>3</v>
      </c>
      <c r="B12" s="17">
        <v>9</v>
      </c>
      <c r="C12" s="17" t="s">
        <v>5</v>
      </c>
      <c r="D12" s="17">
        <v>1.38</v>
      </c>
      <c r="E12" s="17">
        <v>1733</v>
      </c>
      <c r="F12" s="17">
        <v>1124.5</v>
      </c>
      <c r="G12" s="17">
        <v>0.89</v>
      </c>
      <c r="H12" s="17">
        <v>8.36</v>
      </c>
      <c r="I12" s="26">
        <v>103.76666666666667</v>
      </c>
      <c r="J12" s="30">
        <v>28</v>
      </c>
      <c r="K12" s="19">
        <v>2.2896475770925115</v>
      </c>
      <c r="L12" s="23">
        <v>56</v>
      </c>
      <c r="M12" s="19">
        <v>3.0099999999999998E-2</v>
      </c>
      <c r="N12" s="19">
        <v>71.751999999999995</v>
      </c>
      <c r="O12" s="19">
        <v>22.928100000000001</v>
      </c>
      <c r="P12" s="19">
        <v>7.1959</v>
      </c>
      <c r="Q12" s="19">
        <v>107.685</v>
      </c>
      <c r="R12" s="19">
        <v>7.5899999999999995E-2</v>
      </c>
      <c r="S12" s="19">
        <v>135.02330000000001</v>
      </c>
      <c r="T12" s="19">
        <v>18.296299999999999</v>
      </c>
      <c r="U12" s="19">
        <v>70.4011</v>
      </c>
    </row>
    <row r="13" spans="1:21" x14ac:dyDescent="0.35">
      <c r="A13" s="5" t="s">
        <v>3</v>
      </c>
      <c r="B13" s="17">
        <v>10</v>
      </c>
      <c r="C13" s="17" t="s">
        <v>4</v>
      </c>
      <c r="D13" s="17">
        <v>4.17</v>
      </c>
      <c r="E13" s="17">
        <v>815</v>
      </c>
      <c r="F13" s="17">
        <v>526.5</v>
      </c>
      <c r="G13" s="17">
        <v>0.4</v>
      </c>
      <c r="H13" s="17">
        <v>8.3699999999999992</v>
      </c>
      <c r="I13" s="26">
        <v>15.066666666666668</v>
      </c>
      <c r="J13" s="31">
        <v>11</v>
      </c>
      <c r="K13" s="20">
        <v>1.7720264317180618</v>
      </c>
      <c r="L13" s="23">
        <v>44</v>
      </c>
      <c r="M13" s="20">
        <v>2.9899999999999999E-2</v>
      </c>
      <c r="N13" s="20">
        <v>61.8384</v>
      </c>
      <c r="O13" s="20">
        <v>14.815300000000001</v>
      </c>
      <c r="P13" s="20">
        <v>15.2263</v>
      </c>
      <c r="Q13" s="20">
        <v>85.020700000000005</v>
      </c>
      <c r="R13" s="20">
        <v>0.1012</v>
      </c>
      <c r="S13" s="20">
        <v>107.33369999999999</v>
      </c>
      <c r="T13" s="20">
        <v>5.7767999999999997</v>
      </c>
      <c r="U13" s="20">
        <v>80.052700000000002</v>
      </c>
    </row>
    <row r="14" spans="1:21" x14ac:dyDescent="0.35">
      <c r="A14" s="5" t="s">
        <v>3</v>
      </c>
      <c r="B14" s="17">
        <v>11</v>
      </c>
      <c r="C14" s="17" t="s">
        <v>7</v>
      </c>
      <c r="D14" s="17">
        <v>3.17</v>
      </c>
      <c r="E14" s="17">
        <v>342.5</v>
      </c>
      <c r="F14" s="17">
        <v>222.95</v>
      </c>
      <c r="G14" s="17">
        <v>0.16</v>
      </c>
      <c r="H14" s="17">
        <v>8.58</v>
      </c>
      <c r="I14" s="26">
        <v>10.3</v>
      </c>
      <c r="J14" s="30">
        <v>1.4</v>
      </c>
      <c r="K14" s="19">
        <v>0.22925844346549193</v>
      </c>
      <c r="L14" s="23">
        <v>32.666666666666664</v>
      </c>
      <c r="M14" s="19">
        <v>3.0700000000000002E-2</v>
      </c>
      <c r="N14" s="19">
        <v>21.739799999999999</v>
      </c>
      <c r="O14" s="19">
        <v>5.9436</v>
      </c>
      <c r="P14" s="19">
        <v>7.1792999999999996</v>
      </c>
      <c r="Q14" s="19">
        <v>55.170099999999998</v>
      </c>
      <c r="R14" s="19">
        <v>0.1086</v>
      </c>
      <c r="S14" s="19">
        <v>37.697600000000001</v>
      </c>
      <c r="T14" s="19">
        <v>0.3533</v>
      </c>
      <c r="U14" s="19">
        <v>36.556899999999999</v>
      </c>
    </row>
    <row r="15" spans="1:21" x14ac:dyDescent="0.35">
      <c r="A15" s="5" t="s">
        <v>3</v>
      </c>
      <c r="B15" s="17">
        <v>12</v>
      </c>
      <c r="C15" s="17" t="s">
        <v>6</v>
      </c>
      <c r="D15" s="17">
        <v>0.38</v>
      </c>
      <c r="E15" s="17">
        <v>1340</v>
      </c>
      <c r="F15" s="17">
        <v>871</v>
      </c>
      <c r="G15" s="17">
        <v>0.67</v>
      </c>
      <c r="H15" s="17">
        <v>8.3000000000000007</v>
      </c>
      <c r="I15" s="26">
        <v>15.666666666666666</v>
      </c>
      <c r="J15" s="31">
        <v>7.6</v>
      </c>
      <c r="K15" s="20">
        <v>0.98917033773861984</v>
      </c>
      <c r="L15" s="23">
        <v>33</v>
      </c>
      <c r="M15" s="20">
        <v>2.9000000000000001E-2</v>
      </c>
      <c r="N15" s="20">
        <v>154.6652</v>
      </c>
      <c r="O15" s="20">
        <v>23.1556</v>
      </c>
      <c r="P15" s="20">
        <v>22.4239</v>
      </c>
      <c r="Q15" s="20">
        <v>99.767700000000005</v>
      </c>
      <c r="R15" s="20">
        <v>7.9799999999999996E-2</v>
      </c>
      <c r="S15" s="20">
        <v>307.18950000000001</v>
      </c>
      <c r="T15" s="20">
        <v>1.0175000000000001</v>
      </c>
      <c r="U15" s="20">
        <v>151.76169999999999</v>
      </c>
    </row>
    <row r="16" spans="1:21" x14ac:dyDescent="0.35">
      <c r="A16" s="5" t="s">
        <v>3</v>
      </c>
      <c r="B16" s="17">
        <v>13</v>
      </c>
      <c r="C16" s="17" t="s">
        <v>7</v>
      </c>
      <c r="D16" s="17">
        <v>4.96</v>
      </c>
      <c r="E16" s="17">
        <v>344.5</v>
      </c>
      <c r="F16" s="17">
        <v>223.6</v>
      </c>
      <c r="G16" s="17">
        <v>0.17</v>
      </c>
      <c r="H16" s="17">
        <v>8.41</v>
      </c>
      <c r="I16" s="26">
        <v>7.1766666666666659</v>
      </c>
      <c r="J16" s="30">
        <v>0.4</v>
      </c>
      <c r="K16" s="19">
        <v>9.9853157121879588E-2</v>
      </c>
      <c r="L16" s="23">
        <v>19.666666666666668</v>
      </c>
      <c r="M16" s="19">
        <v>3.0200000000000001E-2</v>
      </c>
      <c r="N16" s="19">
        <v>11.9491</v>
      </c>
      <c r="O16" s="19">
        <v>2.9872999999999998</v>
      </c>
      <c r="P16" s="19">
        <v>7.2538</v>
      </c>
      <c r="Q16" s="19">
        <v>57.913800000000002</v>
      </c>
      <c r="R16" s="19">
        <v>0.22409999999999999</v>
      </c>
      <c r="S16" s="19">
        <v>22.075299999999999</v>
      </c>
      <c r="T16" s="19">
        <v>6.5500000000000003E-2</v>
      </c>
      <c r="U16" s="19">
        <v>35.332000000000001</v>
      </c>
    </row>
    <row r="17" spans="1:21" x14ac:dyDescent="0.35">
      <c r="A17" s="5" t="s">
        <v>3</v>
      </c>
      <c r="B17" s="17">
        <v>14</v>
      </c>
      <c r="C17" s="17" t="s">
        <v>5</v>
      </c>
      <c r="D17" s="17">
        <v>1.45</v>
      </c>
      <c r="E17" s="17">
        <v>2742</v>
      </c>
      <c r="F17" s="17">
        <v>1791</v>
      </c>
      <c r="G17" s="17">
        <v>1.43</v>
      </c>
      <c r="H17" s="17">
        <v>8.11</v>
      </c>
      <c r="I17" s="26">
        <v>49.666666666666664</v>
      </c>
      <c r="J17" s="31">
        <v>7.3</v>
      </c>
      <c r="K17" s="20">
        <v>2.2538546255506611</v>
      </c>
      <c r="L17" s="23">
        <v>95.333333333333329</v>
      </c>
      <c r="M17" s="20">
        <v>4.0000000000000001E-3</v>
      </c>
      <c r="N17" s="20">
        <v>313.92759999999998</v>
      </c>
      <c r="O17" s="20">
        <v>29.554300000000001</v>
      </c>
      <c r="P17" s="20">
        <v>18.9558</v>
      </c>
      <c r="Q17" s="20">
        <v>97.203400000000002</v>
      </c>
      <c r="R17" s="20">
        <v>0.28449999999999998</v>
      </c>
      <c r="S17" s="20">
        <v>678.5</v>
      </c>
      <c r="T17" s="20">
        <v>21.401199999999999</v>
      </c>
      <c r="U17" s="20">
        <v>90.723100000000002</v>
      </c>
    </row>
    <row r="18" spans="1:21" x14ac:dyDescent="0.35">
      <c r="A18" s="5" t="s">
        <v>3</v>
      </c>
      <c r="B18" s="17">
        <v>15</v>
      </c>
      <c r="C18" s="17" t="s">
        <v>6</v>
      </c>
      <c r="D18" s="17">
        <v>0.23</v>
      </c>
      <c r="E18" s="17">
        <v>1138</v>
      </c>
      <c r="F18" s="17">
        <v>741</v>
      </c>
      <c r="G18" s="17">
        <v>0.56999999999999995</v>
      </c>
      <c r="H18" s="17">
        <v>8.24</v>
      </c>
      <c r="I18" s="26">
        <v>10.313333333333333</v>
      </c>
      <c r="J18" s="30">
        <v>7.6</v>
      </c>
      <c r="K18" s="19">
        <v>0.79643906020558008</v>
      </c>
      <c r="L18" s="23">
        <v>63</v>
      </c>
      <c r="M18" s="19">
        <v>2.92E-2</v>
      </c>
      <c r="N18" s="19">
        <v>137.4752</v>
      </c>
      <c r="O18" s="19">
        <v>31.691400000000002</v>
      </c>
      <c r="P18" s="19">
        <v>12.594200000000001</v>
      </c>
      <c r="Q18" s="19">
        <v>67.139799999999994</v>
      </c>
      <c r="R18" s="19">
        <v>0.14080000000000001</v>
      </c>
      <c r="S18" s="19">
        <v>263.81049999999999</v>
      </c>
      <c r="T18" s="19">
        <v>2.4935</v>
      </c>
      <c r="U18" s="19">
        <v>103.0844</v>
      </c>
    </row>
    <row r="19" spans="1:21" x14ac:dyDescent="0.35">
      <c r="A19" s="5" t="s">
        <v>3</v>
      </c>
      <c r="B19" s="17">
        <v>16</v>
      </c>
      <c r="C19" s="17" t="s">
        <v>5</v>
      </c>
      <c r="D19" s="17">
        <v>0.28000000000000003</v>
      </c>
      <c r="E19" s="17">
        <v>620.4</v>
      </c>
      <c r="F19" s="17">
        <v>403</v>
      </c>
      <c r="G19" s="17">
        <v>0.3</v>
      </c>
      <c r="H19" s="17">
        <v>8.19</v>
      </c>
      <c r="I19" s="26">
        <v>13.366666666666665</v>
      </c>
      <c r="J19" s="31">
        <v>11.5</v>
      </c>
      <c r="K19" s="20">
        <v>1.9482378854625555</v>
      </c>
      <c r="L19" s="23">
        <v>13.666666666666666</v>
      </c>
      <c r="M19" s="20">
        <v>2.9499999999999998E-2</v>
      </c>
      <c r="N19" s="20">
        <v>45.333100000000002</v>
      </c>
      <c r="O19" s="20">
        <v>13.0702</v>
      </c>
      <c r="P19" s="20">
        <v>10.3736</v>
      </c>
      <c r="Q19" s="20">
        <v>62.730600000000003</v>
      </c>
      <c r="R19" s="20">
        <v>0.2311</v>
      </c>
      <c r="S19" s="20">
        <v>71.8489</v>
      </c>
      <c r="T19" s="20">
        <v>10.270799999999999</v>
      </c>
      <c r="U19" s="20">
        <v>45.613100000000003</v>
      </c>
    </row>
    <row r="20" spans="1:21" x14ac:dyDescent="0.35">
      <c r="A20" s="5" t="s">
        <v>3</v>
      </c>
      <c r="B20" s="17">
        <v>17</v>
      </c>
      <c r="C20" s="17" t="s">
        <v>7</v>
      </c>
      <c r="D20" s="17">
        <v>0.34</v>
      </c>
      <c r="E20" s="17">
        <v>368.6</v>
      </c>
      <c r="F20" s="17">
        <v>239.2</v>
      </c>
      <c r="G20" s="17">
        <v>0.18</v>
      </c>
      <c r="H20" s="17">
        <v>8.5</v>
      </c>
      <c r="I20" s="26">
        <v>8.2133333333333329</v>
      </c>
      <c r="J20" s="30">
        <v>2</v>
      </c>
      <c r="K20" s="19">
        <v>9.8935389133627025E-2</v>
      </c>
      <c r="L20" s="23">
        <v>15</v>
      </c>
      <c r="M20" s="19">
        <v>3.0599999999999999E-2</v>
      </c>
      <c r="N20" s="19">
        <v>12.8864</v>
      </c>
      <c r="O20" s="19">
        <v>2.331</v>
      </c>
      <c r="P20" s="19">
        <v>9.6671999999999993</v>
      </c>
      <c r="Q20" s="19">
        <v>70.635099999999994</v>
      </c>
      <c r="R20" s="19">
        <v>0.19289999999999999</v>
      </c>
      <c r="S20" s="19">
        <v>22.860900000000001</v>
      </c>
      <c r="T20" s="19">
        <v>0.44779999999999998</v>
      </c>
      <c r="U20" s="19">
        <v>42.832700000000003</v>
      </c>
    </row>
    <row r="21" spans="1:21" x14ac:dyDescent="0.35">
      <c r="A21" s="5" t="s">
        <v>3</v>
      </c>
      <c r="B21" s="17">
        <v>18</v>
      </c>
      <c r="C21" s="17" t="s">
        <v>4</v>
      </c>
      <c r="D21" s="17">
        <v>0.25</v>
      </c>
      <c r="E21" s="17">
        <v>1535</v>
      </c>
      <c r="F21" s="17">
        <v>994.5</v>
      </c>
      <c r="G21" s="17">
        <v>0.78</v>
      </c>
      <c r="H21" s="17">
        <v>8.25</v>
      </c>
      <c r="I21" s="26">
        <v>10.09</v>
      </c>
      <c r="J21" s="31">
        <v>0.5</v>
      </c>
      <c r="K21" s="20">
        <v>1.3030469897209986</v>
      </c>
      <c r="L21" s="23">
        <v>93.333333333333329</v>
      </c>
      <c r="M21" s="20">
        <v>2.9600000000000001E-2</v>
      </c>
      <c r="N21" s="20">
        <v>108.6895</v>
      </c>
      <c r="O21" s="20">
        <v>22.968299999999999</v>
      </c>
      <c r="P21" s="20">
        <v>16.724799999999998</v>
      </c>
      <c r="Q21" s="20">
        <v>68.876599999999996</v>
      </c>
      <c r="R21" s="20">
        <v>0.1933</v>
      </c>
      <c r="S21" s="20">
        <v>162.16470000000001</v>
      </c>
      <c r="T21" s="20">
        <v>4.6924000000000001</v>
      </c>
      <c r="U21" s="20">
        <v>94.682100000000005</v>
      </c>
    </row>
    <row r="22" spans="1:21" x14ac:dyDescent="0.35">
      <c r="A22" s="5" t="s">
        <v>3</v>
      </c>
      <c r="B22" s="17">
        <v>19</v>
      </c>
      <c r="C22" s="17" t="s">
        <v>7</v>
      </c>
      <c r="D22" s="17">
        <v>2.33</v>
      </c>
      <c r="E22" s="17">
        <v>385.5</v>
      </c>
      <c r="F22" s="17">
        <v>249.6</v>
      </c>
      <c r="G22" s="17">
        <v>0.18</v>
      </c>
      <c r="H22" s="17">
        <v>8.27</v>
      </c>
      <c r="I22" s="26">
        <v>12.766666666666666</v>
      </c>
      <c r="J22" s="30">
        <v>1</v>
      </c>
      <c r="K22" s="19">
        <v>9.9853157121879588E-2</v>
      </c>
      <c r="L22" s="23">
        <v>31</v>
      </c>
      <c r="M22" s="19">
        <v>3.0099999999999998E-2</v>
      </c>
      <c r="N22" s="19">
        <v>150.39959999999999</v>
      </c>
      <c r="O22" s="19">
        <v>36.485399999999998</v>
      </c>
      <c r="P22" s="19">
        <v>30.835599999999999</v>
      </c>
      <c r="Q22" s="19">
        <v>80.085400000000007</v>
      </c>
      <c r="R22" s="19">
        <v>0.53939999999999999</v>
      </c>
      <c r="S22" s="19">
        <v>218.56739999999999</v>
      </c>
      <c r="T22" s="19">
        <v>5.9608999999999996</v>
      </c>
      <c r="U22" s="19">
        <v>94.193299999999994</v>
      </c>
    </row>
    <row r="23" spans="1:21" x14ac:dyDescent="0.35">
      <c r="A23" s="5" t="s">
        <v>3</v>
      </c>
      <c r="B23" s="17">
        <v>20</v>
      </c>
      <c r="C23" s="17" t="s">
        <v>4</v>
      </c>
      <c r="D23" s="17">
        <v>0.68</v>
      </c>
      <c r="E23" s="17">
        <v>1413</v>
      </c>
      <c r="F23" s="17">
        <v>910</v>
      </c>
      <c r="G23" s="17">
        <v>0.71</v>
      </c>
      <c r="H23" s="17">
        <v>8.02</v>
      </c>
      <c r="I23" s="26">
        <v>13.533333333333333</v>
      </c>
      <c r="J23" s="31">
        <v>25</v>
      </c>
      <c r="K23" s="20">
        <v>1.2140234948604993</v>
      </c>
      <c r="L23" s="23">
        <v>70</v>
      </c>
      <c r="M23" s="20">
        <v>3.2000000000000001E-2</v>
      </c>
      <c r="N23" s="20">
        <v>20.104700000000001</v>
      </c>
      <c r="O23" s="20">
        <v>6.9314</v>
      </c>
      <c r="P23" s="20">
        <v>10.309799999999999</v>
      </c>
      <c r="Q23" s="20">
        <v>51.9373</v>
      </c>
      <c r="R23" s="20">
        <v>0.29349999999999998</v>
      </c>
      <c r="S23" s="20">
        <v>24.465800000000002</v>
      </c>
      <c r="T23" s="20">
        <v>2.3950999999999998</v>
      </c>
      <c r="U23" s="20">
        <v>11.457700000000001</v>
      </c>
    </row>
    <row r="24" spans="1:21" x14ac:dyDescent="0.35">
      <c r="A24" s="5" t="s">
        <v>3</v>
      </c>
      <c r="B24" s="17">
        <v>21</v>
      </c>
      <c r="C24" s="17" t="s">
        <v>7</v>
      </c>
      <c r="D24" s="17">
        <v>0.37</v>
      </c>
      <c r="E24" s="17">
        <v>384.2</v>
      </c>
      <c r="F24" s="17">
        <v>249.6</v>
      </c>
      <c r="G24" s="17">
        <v>0.18</v>
      </c>
      <c r="H24" s="17">
        <v>8.69</v>
      </c>
      <c r="I24" s="26">
        <v>28.433333333333334</v>
      </c>
      <c r="J24" s="30">
        <v>1.8</v>
      </c>
      <c r="K24" s="19">
        <v>0.43667400881057272</v>
      </c>
      <c r="L24" s="23">
        <v>1.6666666666666667</v>
      </c>
      <c r="M24" s="19">
        <v>2.9700000000000001E-2</v>
      </c>
      <c r="N24" s="19">
        <v>10.1159</v>
      </c>
      <c r="O24" s="19">
        <v>1.8379000000000001</v>
      </c>
      <c r="P24" s="19">
        <v>8.1572999999999993</v>
      </c>
      <c r="Q24" s="19">
        <v>56.6068</v>
      </c>
      <c r="R24" s="19">
        <v>0.49480000000000002</v>
      </c>
      <c r="S24" s="19">
        <v>16.097100000000001</v>
      </c>
      <c r="T24" s="19">
        <v>3.3599999999999998E-2</v>
      </c>
      <c r="U24" s="19">
        <v>30.8505</v>
      </c>
    </row>
    <row r="25" spans="1:21" x14ac:dyDescent="0.35">
      <c r="A25" s="5" t="s">
        <v>3</v>
      </c>
      <c r="B25" s="17">
        <v>22</v>
      </c>
      <c r="C25" s="17" t="s">
        <v>6</v>
      </c>
      <c r="D25" s="17">
        <v>0.34</v>
      </c>
      <c r="E25" s="17">
        <v>1441</v>
      </c>
      <c r="F25" s="17">
        <v>936</v>
      </c>
      <c r="G25" s="17">
        <v>0.73</v>
      </c>
      <c r="H25" s="17">
        <v>8.39</v>
      </c>
      <c r="I25" s="26">
        <v>89.066666666666663</v>
      </c>
      <c r="J25" s="31">
        <v>21.5</v>
      </c>
      <c r="K25" s="20">
        <v>0.14023494860499267</v>
      </c>
      <c r="L25" s="23">
        <v>77.333333333333329</v>
      </c>
      <c r="M25" s="20">
        <v>3.6799999999999999E-2</v>
      </c>
      <c r="N25" s="20">
        <v>198.31780000000001</v>
      </c>
      <c r="O25" s="20">
        <v>70.257400000000004</v>
      </c>
      <c r="P25" s="20">
        <v>19.547000000000001</v>
      </c>
      <c r="Q25" s="20">
        <v>111.6367</v>
      </c>
      <c r="R25" s="20">
        <v>0.1739</v>
      </c>
      <c r="S25" s="20">
        <v>267.6859</v>
      </c>
      <c r="T25" s="20">
        <v>3.39E-2</v>
      </c>
      <c r="U25" s="20">
        <v>118.89579999999999</v>
      </c>
    </row>
    <row r="26" spans="1:21" x14ac:dyDescent="0.35">
      <c r="A26" s="5" t="s">
        <v>3</v>
      </c>
      <c r="B26" s="17">
        <v>23</v>
      </c>
      <c r="C26" s="17" t="s">
        <v>6</v>
      </c>
      <c r="D26" s="17">
        <v>0.35</v>
      </c>
      <c r="E26" s="17">
        <v>2014</v>
      </c>
      <c r="F26" s="17">
        <v>1313</v>
      </c>
      <c r="G26" s="17">
        <v>1.03</v>
      </c>
      <c r="H26" s="17">
        <v>8.52</v>
      </c>
      <c r="I26" s="26">
        <v>28.833333333333332</v>
      </c>
      <c r="J26" s="30">
        <v>16.399999999999999</v>
      </c>
      <c r="K26" s="19">
        <v>0.89280469897209991</v>
      </c>
      <c r="L26" s="23">
        <v>677.33333333333337</v>
      </c>
      <c r="M26" s="19">
        <v>3.0099999999999998E-2</v>
      </c>
      <c r="N26" s="19">
        <v>447.02359999999999</v>
      </c>
      <c r="O26" s="19">
        <v>43.592799999999997</v>
      </c>
      <c r="P26" s="19">
        <v>29.847200000000001</v>
      </c>
      <c r="Q26" s="19">
        <v>54.573999999999998</v>
      </c>
      <c r="R26" s="19">
        <v>0.126</v>
      </c>
      <c r="S26" s="19">
        <v>284.16579999999999</v>
      </c>
      <c r="T26" s="19">
        <v>1.2806</v>
      </c>
      <c r="U26" s="19">
        <v>144.15559999999999</v>
      </c>
    </row>
    <row r="27" spans="1:21" x14ac:dyDescent="0.35">
      <c r="A27" s="5" t="s">
        <v>3</v>
      </c>
      <c r="B27" s="17">
        <v>24</v>
      </c>
      <c r="C27" s="17" t="s">
        <v>7</v>
      </c>
      <c r="D27" s="17">
        <v>0.51</v>
      </c>
      <c r="E27" s="17">
        <v>383.7</v>
      </c>
      <c r="F27" s="17">
        <v>248.95</v>
      </c>
      <c r="G27" s="17">
        <v>0.18</v>
      </c>
      <c r="H27" s="17">
        <v>8.8699999999999992</v>
      </c>
      <c r="I27" s="26">
        <v>10.533333333333333</v>
      </c>
      <c r="J27" s="31">
        <v>1.3</v>
      </c>
      <c r="K27" s="20">
        <v>0.10994860499265785</v>
      </c>
      <c r="L27" s="23">
        <v>31</v>
      </c>
      <c r="M27" s="20">
        <v>6.2600000000000003E-2</v>
      </c>
      <c r="N27" s="20">
        <v>12.910600000000001</v>
      </c>
      <c r="O27" s="20">
        <v>2.4184000000000001</v>
      </c>
      <c r="P27" s="20">
        <v>9.5045999999999999</v>
      </c>
      <c r="Q27" s="20">
        <v>56.337499999999999</v>
      </c>
      <c r="R27" s="20">
        <v>0.4622</v>
      </c>
      <c r="S27" s="20">
        <v>20.358599999999999</v>
      </c>
      <c r="T27" s="20">
        <v>1.8E-3</v>
      </c>
      <c r="U27" s="20">
        <v>35.583300000000001</v>
      </c>
    </row>
    <row r="28" spans="1:21" x14ac:dyDescent="0.35">
      <c r="A28" s="5" t="s">
        <v>3</v>
      </c>
      <c r="B28" s="17">
        <v>25</v>
      </c>
      <c r="C28" s="17" t="s">
        <v>8</v>
      </c>
      <c r="D28" s="17">
        <v>0.72</v>
      </c>
      <c r="E28" s="17">
        <v>1263</v>
      </c>
      <c r="F28" s="17">
        <v>819</v>
      </c>
      <c r="G28" s="17">
        <v>0.63</v>
      </c>
      <c r="H28" s="17">
        <v>8.2100000000000009</v>
      </c>
      <c r="I28" s="26">
        <v>61</v>
      </c>
      <c r="J28" s="30">
        <v>0.1</v>
      </c>
      <c r="K28" s="19">
        <v>0.12555066079295155</v>
      </c>
      <c r="L28" s="23">
        <v>41.333333333333336</v>
      </c>
      <c r="M28" s="19">
        <v>2.9100000000000001E-2</v>
      </c>
      <c r="N28" s="19">
        <v>315.61919999999998</v>
      </c>
      <c r="O28" s="19">
        <v>78.959999999999994</v>
      </c>
      <c r="P28" s="19">
        <v>37.041600000000003</v>
      </c>
      <c r="Q28" s="19">
        <v>63.98</v>
      </c>
      <c r="R28" s="19">
        <v>0.1113</v>
      </c>
      <c r="S28" s="19">
        <v>482.44060000000002</v>
      </c>
      <c r="T28" s="19">
        <v>2.0400000000000001E-2</v>
      </c>
      <c r="U28" s="19">
        <v>211.29949999999999</v>
      </c>
    </row>
    <row r="29" spans="1:21" x14ac:dyDescent="0.35">
      <c r="A29" s="5" t="s">
        <v>3</v>
      </c>
      <c r="B29" s="17">
        <v>26</v>
      </c>
      <c r="C29" s="17" t="s">
        <v>8</v>
      </c>
      <c r="D29" s="17">
        <v>4.3499999999999996</v>
      </c>
      <c r="E29" s="17">
        <v>2183</v>
      </c>
      <c r="F29" s="17">
        <v>1417</v>
      </c>
      <c r="G29" s="17">
        <v>1.1200000000000001</v>
      </c>
      <c r="H29" s="17">
        <v>8.27</v>
      </c>
      <c r="I29" s="26">
        <v>56.533333333333331</v>
      </c>
      <c r="J29" s="31">
        <v>2.2000000000000002</v>
      </c>
      <c r="K29" s="20">
        <v>0.11453744493392071</v>
      </c>
      <c r="L29" s="23">
        <v>50</v>
      </c>
      <c r="M29" s="20">
        <v>6.5799999999999997E-2</v>
      </c>
      <c r="N29" s="20">
        <v>235.54339999999999</v>
      </c>
      <c r="O29" s="20">
        <v>55.077599999999997</v>
      </c>
      <c r="P29" s="20">
        <v>14.4916</v>
      </c>
      <c r="Q29" s="20">
        <v>60.156999999999996</v>
      </c>
      <c r="R29" s="20">
        <v>0.21240000000000001</v>
      </c>
      <c r="S29" s="20">
        <v>251.40539999999999</v>
      </c>
      <c r="T29" s="20">
        <v>0.38080000000000003</v>
      </c>
      <c r="U29" s="20">
        <v>12.7964</v>
      </c>
    </row>
    <row r="30" spans="1:21" x14ac:dyDescent="0.35">
      <c r="A30" s="5" t="s">
        <v>3</v>
      </c>
      <c r="B30" s="17">
        <v>27</v>
      </c>
      <c r="C30" s="17" t="s">
        <v>8</v>
      </c>
      <c r="D30" s="17">
        <v>1.0900000000000001</v>
      </c>
      <c r="E30" s="17">
        <v>3377</v>
      </c>
      <c r="F30" s="17">
        <v>2197</v>
      </c>
      <c r="G30" s="17">
        <v>1.77</v>
      </c>
      <c r="H30" s="17">
        <v>8.4700000000000006</v>
      </c>
      <c r="I30" s="26">
        <v>44.333333333333336</v>
      </c>
      <c r="J30" s="30">
        <v>7.2</v>
      </c>
      <c r="K30" s="19">
        <v>0.69823788546255516</v>
      </c>
      <c r="L30" s="23">
        <v>29</v>
      </c>
      <c r="M30" s="19">
        <v>6.0400000000000002E-2</v>
      </c>
      <c r="N30" s="19">
        <v>769.03319999999997</v>
      </c>
      <c r="O30" s="19">
        <v>62.243400000000001</v>
      </c>
      <c r="P30" s="19">
        <v>19.035</v>
      </c>
      <c r="Q30" s="19">
        <v>19.1494</v>
      </c>
      <c r="R30" s="19">
        <v>9.7199999999999995E-2</v>
      </c>
      <c r="S30" s="19">
        <v>81.531199999999998</v>
      </c>
      <c r="T30" s="19">
        <v>1.6594</v>
      </c>
      <c r="U30" s="19">
        <v>102.89</v>
      </c>
    </row>
    <row r="31" spans="1:21" ht="15" thickBot="1" x14ac:dyDescent="0.4">
      <c r="A31" s="6" t="s">
        <v>3</v>
      </c>
      <c r="B31" s="18">
        <v>28</v>
      </c>
      <c r="C31" s="18" t="s">
        <v>8</v>
      </c>
      <c r="D31" s="18">
        <v>9.56</v>
      </c>
      <c r="E31" s="18">
        <v>526.1</v>
      </c>
      <c r="F31" s="18">
        <v>338</v>
      </c>
      <c r="G31" s="18">
        <v>0.25</v>
      </c>
      <c r="H31" s="18">
        <v>8.17</v>
      </c>
      <c r="I31" s="35">
        <v>6.6866666666666674</v>
      </c>
      <c r="J31" s="32">
        <v>17.8</v>
      </c>
      <c r="K31" s="21">
        <v>4.9375917767988255E-2</v>
      </c>
      <c r="L31" s="24">
        <v>26.333333333333332</v>
      </c>
      <c r="M31" s="21">
        <v>2.86E-2</v>
      </c>
      <c r="N31" s="21">
        <v>20.104700000000001</v>
      </c>
      <c r="O31" s="21">
        <v>6.9314</v>
      </c>
      <c r="P31" s="21">
        <v>10.309799999999999</v>
      </c>
      <c r="Q31" s="21">
        <v>51.9373</v>
      </c>
      <c r="R31" s="21">
        <v>0.29349999999999998</v>
      </c>
      <c r="S31" s="21">
        <v>24.465800000000002</v>
      </c>
      <c r="T31" s="21">
        <v>2.3950999999999998</v>
      </c>
      <c r="U31" s="21">
        <v>11.457700000000001</v>
      </c>
    </row>
    <row r="32" spans="1:21" x14ac:dyDescent="0.35">
      <c r="A32" s="7" t="s">
        <v>9</v>
      </c>
      <c r="B32" s="17">
        <v>1</v>
      </c>
      <c r="C32" s="17" t="s">
        <v>4</v>
      </c>
      <c r="D32" s="27">
        <v>3.43</v>
      </c>
      <c r="E32" s="27">
        <v>1127</v>
      </c>
      <c r="F32" s="27">
        <v>734.5</v>
      </c>
      <c r="G32" s="27">
        <v>0.56000000000000005</v>
      </c>
      <c r="H32" s="27">
        <v>7.88</v>
      </c>
      <c r="I32" s="28">
        <v>3.64</v>
      </c>
      <c r="J32" s="30">
        <v>7.7</v>
      </c>
      <c r="K32" s="19">
        <v>3.2654185022026434</v>
      </c>
      <c r="L32" s="25">
        <v>57</v>
      </c>
      <c r="M32" s="19">
        <v>7.0000000000000001E-3</v>
      </c>
      <c r="N32" s="19">
        <v>104.1962</v>
      </c>
      <c r="O32" s="19">
        <v>27.1524</v>
      </c>
      <c r="P32" s="19">
        <v>11.308999999999999</v>
      </c>
      <c r="Q32" s="19">
        <v>79.850499999999997</v>
      </c>
      <c r="R32" s="19">
        <v>9.4700000000000006E-2</v>
      </c>
      <c r="S32" s="19">
        <v>163.91329999999999</v>
      </c>
      <c r="T32" s="19">
        <v>6.7363999999999997</v>
      </c>
      <c r="U32" s="19">
        <v>77.919200000000004</v>
      </c>
    </row>
    <row r="33" spans="1:21" x14ac:dyDescent="0.35">
      <c r="A33" s="7" t="s">
        <v>9</v>
      </c>
      <c r="B33" s="17">
        <v>2</v>
      </c>
      <c r="C33" s="17" t="s">
        <v>5</v>
      </c>
      <c r="D33" s="27">
        <v>1.06</v>
      </c>
      <c r="E33" s="27">
        <v>1285</v>
      </c>
      <c r="F33" s="27">
        <v>838.5</v>
      </c>
      <c r="G33" s="27">
        <v>0.64</v>
      </c>
      <c r="H33" s="27">
        <v>7.75</v>
      </c>
      <c r="I33" s="28">
        <v>3.94</v>
      </c>
      <c r="J33" s="31">
        <v>22</v>
      </c>
      <c r="K33" s="20">
        <v>7.7716593245227621</v>
      </c>
      <c r="L33" s="23">
        <v>84</v>
      </c>
      <c r="M33" s="20">
        <v>4.7000000000000002E-3</v>
      </c>
      <c r="N33" s="20">
        <v>80.409899999999993</v>
      </c>
      <c r="O33" s="20">
        <v>29.747</v>
      </c>
      <c r="P33" s="20">
        <v>10.4511</v>
      </c>
      <c r="Q33" s="20">
        <v>74.968299999999999</v>
      </c>
      <c r="R33" s="20">
        <v>0.1135</v>
      </c>
      <c r="S33" s="20">
        <v>129.61199999999999</v>
      </c>
      <c r="T33" s="20">
        <v>31.262699999999999</v>
      </c>
      <c r="U33" s="20">
        <v>45.479900000000001</v>
      </c>
    </row>
    <row r="34" spans="1:21" x14ac:dyDescent="0.35">
      <c r="A34" s="7" t="s">
        <v>9</v>
      </c>
      <c r="B34" s="17">
        <v>3</v>
      </c>
      <c r="C34" s="17" t="s">
        <v>6</v>
      </c>
      <c r="D34" s="27">
        <v>0.9</v>
      </c>
      <c r="E34" s="27">
        <v>1378</v>
      </c>
      <c r="F34" s="27">
        <v>897</v>
      </c>
      <c r="G34" s="27">
        <v>0.69</v>
      </c>
      <c r="H34" s="27">
        <v>7.86</v>
      </c>
      <c r="I34" s="28">
        <v>2.21</v>
      </c>
      <c r="J34" s="30">
        <v>3.2</v>
      </c>
      <c r="K34" s="19">
        <v>0.17969897209985317</v>
      </c>
      <c r="L34" s="25">
        <v>42</v>
      </c>
      <c r="M34" s="19">
        <v>9.2999999999999992E-3</v>
      </c>
      <c r="N34" s="19">
        <v>138.4324</v>
      </c>
      <c r="O34" s="19">
        <v>32.950800000000001</v>
      </c>
      <c r="P34" s="19">
        <v>14.747199999999999</v>
      </c>
      <c r="Q34" s="19">
        <v>70.262500000000003</v>
      </c>
      <c r="R34" s="19">
        <v>6.3299999999999995E-2</v>
      </c>
      <c r="S34" s="19">
        <v>211.5164</v>
      </c>
      <c r="T34" s="19">
        <v>0.47939999999999999</v>
      </c>
      <c r="U34" s="19">
        <v>98.446799999999996</v>
      </c>
    </row>
    <row r="35" spans="1:21" x14ac:dyDescent="0.35">
      <c r="A35" s="7" t="s">
        <v>9</v>
      </c>
      <c r="B35" s="17">
        <v>4</v>
      </c>
      <c r="C35" s="17" t="s">
        <v>5</v>
      </c>
      <c r="D35" s="27">
        <v>0.77</v>
      </c>
      <c r="E35" s="27">
        <v>1372</v>
      </c>
      <c r="F35" s="27">
        <v>890.5</v>
      </c>
      <c r="G35" s="27">
        <v>0.69</v>
      </c>
      <c r="H35" s="27">
        <v>7.98</v>
      </c>
      <c r="I35" s="28">
        <v>6.93</v>
      </c>
      <c r="J35" s="31">
        <v>25.3</v>
      </c>
      <c r="K35" s="20">
        <v>2.1822687224669606</v>
      </c>
      <c r="L35" s="23">
        <v>84</v>
      </c>
      <c r="M35" s="20">
        <v>6.4999999999999997E-3</v>
      </c>
      <c r="N35" s="20">
        <v>123.3903</v>
      </c>
      <c r="O35" s="20">
        <v>29.049299999999999</v>
      </c>
      <c r="P35" s="20">
        <v>10.598100000000001</v>
      </c>
      <c r="Q35" s="20">
        <v>61.57</v>
      </c>
      <c r="R35" s="20">
        <v>0.1193</v>
      </c>
      <c r="S35" s="20">
        <v>182.53210000000001</v>
      </c>
      <c r="T35" s="20">
        <v>6.2535999999999996</v>
      </c>
      <c r="U35" s="20">
        <v>56.835700000000003</v>
      </c>
    </row>
    <row r="36" spans="1:21" x14ac:dyDescent="0.35">
      <c r="A36" s="7" t="s">
        <v>9</v>
      </c>
      <c r="B36" s="17">
        <v>5</v>
      </c>
      <c r="C36" s="17" t="s">
        <v>5</v>
      </c>
      <c r="D36" s="27">
        <v>0.61</v>
      </c>
      <c r="E36" s="27">
        <v>1388</v>
      </c>
      <c r="F36" s="27">
        <v>897</v>
      </c>
      <c r="G36" s="27">
        <v>0.7</v>
      </c>
      <c r="H36" s="27">
        <v>8.11</v>
      </c>
      <c r="I36" s="28">
        <v>294</v>
      </c>
      <c r="J36" s="30">
        <v>29</v>
      </c>
      <c r="K36" s="19">
        <v>11.644640234948604</v>
      </c>
      <c r="L36" s="25">
        <v>263</v>
      </c>
      <c r="M36" s="19">
        <v>5.1000000000000004E-3</v>
      </c>
      <c r="N36" s="19">
        <v>106.1806</v>
      </c>
      <c r="O36" s="19">
        <v>27.639800000000001</v>
      </c>
      <c r="P36" s="19">
        <v>9.0177999999999994</v>
      </c>
      <c r="Q36" s="19">
        <v>57.514400000000002</v>
      </c>
      <c r="R36" s="19">
        <v>0.64900000000000002</v>
      </c>
      <c r="S36" s="19">
        <v>158.00200000000001</v>
      </c>
      <c r="T36" s="19">
        <v>19.616</v>
      </c>
      <c r="U36" s="19">
        <v>32.242899999999999</v>
      </c>
    </row>
    <row r="37" spans="1:21" x14ac:dyDescent="0.35">
      <c r="A37" s="7" t="s">
        <v>9</v>
      </c>
      <c r="B37" s="17">
        <v>6</v>
      </c>
      <c r="C37" s="17" t="s">
        <v>4</v>
      </c>
      <c r="D37" s="27">
        <v>0.65</v>
      </c>
      <c r="E37" s="27">
        <v>986</v>
      </c>
      <c r="F37" s="27">
        <v>637</v>
      </c>
      <c r="G37" s="27">
        <v>0.49</v>
      </c>
      <c r="H37" s="27">
        <v>8.1999999999999993</v>
      </c>
      <c r="I37" s="28">
        <v>44</v>
      </c>
      <c r="J37" s="31">
        <v>8.5</v>
      </c>
      <c r="K37" s="20">
        <v>5.2110866372980915</v>
      </c>
      <c r="L37" s="23">
        <v>182</v>
      </c>
      <c r="M37" s="20">
        <v>1.5E-3</v>
      </c>
      <c r="N37" s="20">
        <v>22.998999999999999</v>
      </c>
      <c r="O37" s="20">
        <v>7.0449000000000002</v>
      </c>
      <c r="P37" s="20">
        <v>3.1467999999999998</v>
      </c>
      <c r="Q37" s="20">
        <v>46.7117</v>
      </c>
      <c r="R37" s="20">
        <v>0.97409999999999997</v>
      </c>
      <c r="S37" s="20">
        <v>39.4056</v>
      </c>
      <c r="T37" s="20">
        <v>6.8982999999999999</v>
      </c>
      <c r="U37" s="20">
        <v>8.9586000000000006</v>
      </c>
    </row>
    <row r="38" spans="1:21" x14ac:dyDescent="0.35">
      <c r="A38" s="7" t="s">
        <v>9</v>
      </c>
      <c r="B38" s="17">
        <v>7</v>
      </c>
      <c r="C38" s="17" t="s">
        <v>7</v>
      </c>
      <c r="D38" s="27">
        <v>0.57999999999999996</v>
      </c>
      <c r="E38" s="27">
        <v>389.8</v>
      </c>
      <c r="F38" s="27">
        <v>253.5</v>
      </c>
      <c r="G38" s="27">
        <v>0.19</v>
      </c>
      <c r="H38" s="27">
        <v>8.41</v>
      </c>
      <c r="I38" s="28">
        <v>28.2</v>
      </c>
      <c r="J38" s="30">
        <v>1.5</v>
      </c>
      <c r="K38" s="19">
        <v>1.7160425844346552</v>
      </c>
      <c r="L38" s="25">
        <v>46</v>
      </c>
      <c r="M38" s="19">
        <v>1.6000000000000001E-3</v>
      </c>
      <c r="N38" s="19">
        <v>7.3959000000000001</v>
      </c>
      <c r="O38" s="19">
        <v>2.2623000000000002</v>
      </c>
      <c r="P38" s="19">
        <v>3.7854999999999999</v>
      </c>
      <c r="Q38" s="19">
        <v>54.939700000000002</v>
      </c>
      <c r="R38" s="19">
        <v>0.1099</v>
      </c>
      <c r="S38" s="19">
        <v>13.789199999999999</v>
      </c>
      <c r="T38" s="19">
        <v>0.2392</v>
      </c>
      <c r="U38" s="19">
        <v>17.446999999999999</v>
      </c>
    </row>
    <row r="39" spans="1:21" x14ac:dyDescent="0.35">
      <c r="A39" s="7" t="s">
        <v>9</v>
      </c>
      <c r="B39" s="17">
        <v>8</v>
      </c>
      <c r="C39" s="17" t="s">
        <v>5</v>
      </c>
      <c r="D39" s="27">
        <v>1.6</v>
      </c>
      <c r="E39" s="27">
        <v>1287</v>
      </c>
      <c r="F39" s="27">
        <v>838.5</v>
      </c>
      <c r="G39" s="27">
        <v>0.65</v>
      </c>
      <c r="H39" s="27">
        <v>8.48</v>
      </c>
      <c r="I39" s="28">
        <v>3.64</v>
      </c>
      <c r="J39" s="31">
        <v>15.6</v>
      </c>
      <c r="K39" s="20">
        <v>2.2823054331864907</v>
      </c>
      <c r="L39" s="23">
        <v>32</v>
      </c>
      <c r="M39" s="20">
        <v>5.7999999999999996E-3</v>
      </c>
      <c r="N39" s="20">
        <v>131.47579999999999</v>
      </c>
      <c r="O39" s="20">
        <v>31.405100000000001</v>
      </c>
      <c r="P39" s="20">
        <v>5.9863</v>
      </c>
      <c r="Q39" s="20">
        <v>83.108699999999999</v>
      </c>
      <c r="R39" s="20">
        <v>6.08E-2</v>
      </c>
      <c r="S39" s="20">
        <v>215.50370000000001</v>
      </c>
      <c r="T39" s="20">
        <v>13.037800000000001</v>
      </c>
      <c r="U39" s="20">
        <v>87.620900000000006</v>
      </c>
    </row>
    <row r="40" spans="1:21" x14ac:dyDescent="0.35">
      <c r="A40" s="7" t="s">
        <v>9</v>
      </c>
      <c r="B40" s="17">
        <v>9</v>
      </c>
      <c r="C40" s="17" t="s">
        <v>5</v>
      </c>
      <c r="D40" s="27">
        <v>0.11</v>
      </c>
      <c r="E40" s="27">
        <v>1815</v>
      </c>
      <c r="F40" s="27">
        <v>1176.5</v>
      </c>
      <c r="G40" s="27">
        <v>0.92</v>
      </c>
      <c r="H40" s="27">
        <v>8.4</v>
      </c>
      <c r="I40" s="28">
        <v>43.6</v>
      </c>
      <c r="J40" s="30">
        <v>10.5</v>
      </c>
      <c r="K40" s="19">
        <v>10.203744493392072</v>
      </c>
      <c r="L40" s="25">
        <v>196</v>
      </c>
      <c r="M40" s="19">
        <v>4.3E-3</v>
      </c>
      <c r="N40" s="19">
        <v>116.4734</v>
      </c>
      <c r="O40" s="19">
        <v>38.090499999999999</v>
      </c>
      <c r="P40" s="19">
        <v>7.2239000000000004</v>
      </c>
      <c r="Q40" s="19">
        <v>93.709400000000002</v>
      </c>
      <c r="R40" s="19">
        <v>0.49230000000000002</v>
      </c>
      <c r="S40" s="19">
        <v>203.0052</v>
      </c>
      <c r="T40" s="19">
        <v>27.030100000000001</v>
      </c>
      <c r="U40" s="19">
        <v>35.003</v>
      </c>
    </row>
    <row r="41" spans="1:21" x14ac:dyDescent="0.35">
      <c r="A41" s="7" t="s">
        <v>9</v>
      </c>
      <c r="B41" s="17">
        <v>10</v>
      </c>
      <c r="C41" s="17" t="s">
        <v>4</v>
      </c>
      <c r="D41" s="27">
        <v>0.16</v>
      </c>
      <c r="E41" s="27">
        <v>842</v>
      </c>
      <c r="F41" s="27">
        <v>546</v>
      </c>
      <c r="G41" s="27">
        <v>0.41</v>
      </c>
      <c r="H41" s="27">
        <v>8.5</v>
      </c>
      <c r="I41" s="28">
        <v>7.52</v>
      </c>
      <c r="J41" s="31">
        <v>4.5</v>
      </c>
      <c r="K41" s="20">
        <v>0.65418502202643181</v>
      </c>
      <c r="L41" s="23">
        <v>62</v>
      </c>
      <c r="M41" s="20">
        <v>3.5999999999999999E-3</v>
      </c>
      <c r="N41" s="20">
        <v>62.601199999999999</v>
      </c>
      <c r="O41" s="20">
        <v>18.039000000000001</v>
      </c>
      <c r="P41" s="20">
        <v>8.7845999999999993</v>
      </c>
      <c r="Q41" s="20">
        <v>77.260900000000007</v>
      </c>
      <c r="R41" s="20">
        <v>0.1552</v>
      </c>
      <c r="S41" s="20">
        <v>106.61920000000001</v>
      </c>
      <c r="T41" s="20">
        <v>2.2006000000000001</v>
      </c>
      <c r="U41" s="20">
        <v>61.437100000000001</v>
      </c>
    </row>
    <row r="42" spans="1:21" x14ac:dyDescent="0.35">
      <c r="A42" s="7" t="s">
        <v>9</v>
      </c>
      <c r="B42" s="17">
        <v>11</v>
      </c>
      <c r="C42" s="17" t="s">
        <v>7</v>
      </c>
      <c r="D42" s="27">
        <v>0.16</v>
      </c>
      <c r="E42" s="27">
        <v>354.3</v>
      </c>
      <c r="F42" s="27">
        <v>230.1</v>
      </c>
      <c r="G42" s="27">
        <v>0.17</v>
      </c>
      <c r="H42" s="27">
        <v>8.66</v>
      </c>
      <c r="I42" s="28">
        <v>25.9</v>
      </c>
      <c r="J42" s="30">
        <v>0</v>
      </c>
      <c r="K42" s="19">
        <v>0.42290748898678421</v>
      </c>
      <c r="L42" s="25">
        <v>78</v>
      </c>
      <c r="M42" s="19">
        <v>1.4E-3</v>
      </c>
      <c r="N42" s="19">
        <v>5.3285999999999998</v>
      </c>
      <c r="O42" s="19">
        <v>0</v>
      </c>
      <c r="P42" s="19">
        <v>3.1053000000000002</v>
      </c>
      <c r="Q42" s="19">
        <v>44.892200000000003</v>
      </c>
      <c r="R42" s="19">
        <v>0.12520000000000001</v>
      </c>
      <c r="S42" s="19">
        <v>8.9961000000000002</v>
      </c>
      <c r="T42" s="19">
        <v>0.21640000000000001</v>
      </c>
      <c r="U42" s="19">
        <v>14.7064</v>
      </c>
    </row>
    <row r="43" spans="1:21" x14ac:dyDescent="0.35">
      <c r="A43" s="7" t="s">
        <v>9</v>
      </c>
      <c r="B43" s="17">
        <v>12</v>
      </c>
      <c r="C43" s="17" t="s">
        <v>6</v>
      </c>
      <c r="D43" s="27">
        <v>0.18</v>
      </c>
      <c r="E43" s="27">
        <v>1255</v>
      </c>
      <c r="F43" s="27">
        <v>819</v>
      </c>
      <c r="G43" s="27">
        <v>0.63</v>
      </c>
      <c r="H43" s="27">
        <v>8.3699999999999992</v>
      </c>
      <c r="I43" s="28">
        <v>5.4</v>
      </c>
      <c r="J43" s="31">
        <v>14.8</v>
      </c>
      <c r="K43" s="20">
        <v>0.25403817914831139</v>
      </c>
      <c r="L43" s="23">
        <v>43</v>
      </c>
      <c r="M43" s="20">
        <v>6.0000000000000001E-3</v>
      </c>
      <c r="N43" s="20">
        <v>134.7518</v>
      </c>
      <c r="O43" s="20">
        <v>24.689699999999998</v>
      </c>
      <c r="P43" s="20">
        <v>11.9285</v>
      </c>
      <c r="Q43" s="20">
        <v>69.816999999999993</v>
      </c>
      <c r="R43" s="20">
        <v>6.3399999999999998E-2</v>
      </c>
      <c r="S43" s="20">
        <v>247.51910000000001</v>
      </c>
      <c r="T43" s="20">
        <v>0.16569999999999999</v>
      </c>
      <c r="U43" s="20">
        <v>80.374499999999998</v>
      </c>
    </row>
    <row r="44" spans="1:21" x14ac:dyDescent="0.35">
      <c r="A44" s="7" t="s">
        <v>9</v>
      </c>
      <c r="B44" s="17">
        <v>13</v>
      </c>
      <c r="C44" s="17" t="s">
        <v>7</v>
      </c>
      <c r="D44" s="27">
        <v>0.14000000000000001</v>
      </c>
      <c r="E44" s="27">
        <v>329.8</v>
      </c>
      <c r="F44" s="27">
        <v>214.5</v>
      </c>
      <c r="G44" s="27">
        <v>0.16</v>
      </c>
      <c r="H44" s="27">
        <v>8.67</v>
      </c>
      <c r="I44" s="28">
        <v>9.69</v>
      </c>
      <c r="J44" s="30">
        <v>0.9</v>
      </c>
      <c r="K44" s="19">
        <v>0.32470631424375923</v>
      </c>
      <c r="L44" s="25">
        <v>52</v>
      </c>
      <c r="M44" s="19">
        <v>2.2000000000000001E-3</v>
      </c>
      <c r="N44" s="19">
        <v>7.6830999999999996</v>
      </c>
      <c r="O44" s="19">
        <v>2.2364999999999999</v>
      </c>
      <c r="P44" s="19">
        <v>4.6478000000000002</v>
      </c>
      <c r="Q44" s="19">
        <v>42.180900000000001</v>
      </c>
      <c r="R44" s="19">
        <v>0.12759999999999999</v>
      </c>
      <c r="S44" s="19">
        <v>12.916700000000001</v>
      </c>
      <c r="T44" s="19">
        <v>7.7600000000000002E-2</v>
      </c>
      <c r="U44" s="19">
        <v>20.180199999999999</v>
      </c>
    </row>
    <row r="45" spans="1:21" x14ac:dyDescent="0.35">
      <c r="A45" s="7" t="s">
        <v>9</v>
      </c>
      <c r="B45" s="17">
        <v>14</v>
      </c>
      <c r="C45" s="17" t="s">
        <v>5</v>
      </c>
      <c r="D45" s="27">
        <v>0.12</v>
      </c>
      <c r="E45" s="27">
        <v>2063</v>
      </c>
      <c r="F45" s="27">
        <v>1339</v>
      </c>
      <c r="G45" s="27">
        <v>1.05</v>
      </c>
      <c r="H45" s="27">
        <v>8.49</v>
      </c>
      <c r="I45" s="28">
        <v>117</v>
      </c>
      <c r="J45" s="31">
        <v>32.5</v>
      </c>
      <c r="K45" s="20">
        <v>9.2217327459618197</v>
      </c>
      <c r="L45" s="23">
        <v>357</v>
      </c>
      <c r="M45" s="20">
        <v>5.1999999999999998E-3</v>
      </c>
      <c r="N45" s="20">
        <v>170.1019</v>
      </c>
      <c r="O45" s="20">
        <v>35.533099999999997</v>
      </c>
      <c r="P45" s="20">
        <v>11.625500000000001</v>
      </c>
      <c r="Q45" s="20">
        <v>66.974400000000003</v>
      </c>
      <c r="R45" s="20">
        <v>1.0541</v>
      </c>
      <c r="S45" s="20">
        <v>327.1884</v>
      </c>
      <c r="T45" s="20">
        <v>15.125500000000001</v>
      </c>
      <c r="U45" s="20">
        <v>90.223200000000006</v>
      </c>
    </row>
    <row r="46" spans="1:21" x14ac:dyDescent="0.35">
      <c r="A46" s="7" t="s">
        <v>9</v>
      </c>
      <c r="B46" s="17">
        <v>15</v>
      </c>
      <c r="C46" s="17" t="s">
        <v>6</v>
      </c>
      <c r="D46" s="27">
        <v>0.11</v>
      </c>
      <c r="E46" s="27">
        <v>1184</v>
      </c>
      <c r="F46" s="27">
        <v>767</v>
      </c>
      <c r="G46" s="27">
        <v>0.59</v>
      </c>
      <c r="H46" s="27">
        <v>8.32</v>
      </c>
      <c r="I46" s="28">
        <v>1.1000000000000001</v>
      </c>
      <c r="J46" s="30">
        <v>5.4</v>
      </c>
      <c r="K46" s="19">
        <v>4.1005873715124821</v>
      </c>
      <c r="L46" s="25">
        <v>33</v>
      </c>
      <c r="M46" s="19">
        <v>1.9E-3</v>
      </c>
      <c r="N46" s="19">
        <v>72.967500000000001</v>
      </c>
      <c r="O46" s="19">
        <v>17.493600000000001</v>
      </c>
      <c r="P46" s="19">
        <v>4.9996999999999998</v>
      </c>
      <c r="Q46" s="19">
        <v>52.974600000000002</v>
      </c>
      <c r="R46" s="19">
        <v>7.3200000000000001E-2</v>
      </c>
      <c r="S46" s="19">
        <v>127.7899</v>
      </c>
      <c r="T46" s="19">
        <v>11.5745</v>
      </c>
      <c r="U46" s="19">
        <v>42.145299999999999</v>
      </c>
    </row>
    <row r="47" spans="1:21" x14ac:dyDescent="0.35">
      <c r="A47" s="7" t="s">
        <v>9</v>
      </c>
      <c r="B47" s="17">
        <v>16</v>
      </c>
      <c r="C47" s="17" t="s">
        <v>5</v>
      </c>
      <c r="D47" s="27">
        <v>0.14000000000000001</v>
      </c>
      <c r="E47" s="27">
        <v>704</v>
      </c>
      <c r="F47" s="27">
        <v>455</v>
      </c>
      <c r="G47" s="27">
        <v>0.35</v>
      </c>
      <c r="H47" s="27">
        <v>8.4499999999999993</v>
      </c>
      <c r="I47" s="28">
        <v>47.6</v>
      </c>
      <c r="J47" s="31">
        <v>22.8</v>
      </c>
      <c r="K47" s="20">
        <v>3.696769456681352</v>
      </c>
      <c r="L47" s="23">
        <v>173</v>
      </c>
      <c r="M47" s="20">
        <v>2.0999999999999999E-3</v>
      </c>
      <c r="N47" s="20">
        <v>19.566500000000001</v>
      </c>
      <c r="O47" s="20">
        <v>7.6859999999999999</v>
      </c>
      <c r="P47" s="20">
        <v>4.5145</v>
      </c>
      <c r="Q47" s="20">
        <v>48.734499999999997</v>
      </c>
      <c r="R47" s="20">
        <v>0.87080000000000002</v>
      </c>
      <c r="S47" s="20">
        <v>29.815300000000001</v>
      </c>
      <c r="T47" s="20">
        <v>9.9664999999999999</v>
      </c>
      <c r="U47" s="20">
        <v>30.869</v>
      </c>
    </row>
    <row r="48" spans="1:21" x14ac:dyDescent="0.35">
      <c r="A48" s="7" t="s">
        <v>9</v>
      </c>
      <c r="B48" s="17">
        <v>17</v>
      </c>
      <c r="C48" s="17" t="s">
        <v>7</v>
      </c>
      <c r="D48" s="27">
        <v>0.73</v>
      </c>
      <c r="E48" s="27">
        <v>363.1</v>
      </c>
      <c r="F48" s="27">
        <v>251.9</v>
      </c>
      <c r="G48" s="27">
        <v>0.17</v>
      </c>
      <c r="H48" s="27">
        <v>8.5299999999999994</v>
      </c>
      <c r="I48" s="28">
        <v>4.9000000000000004</v>
      </c>
      <c r="J48" s="30">
        <v>0.4</v>
      </c>
      <c r="K48" s="19">
        <v>0.14757709251101322</v>
      </c>
      <c r="L48" s="25">
        <v>49</v>
      </c>
      <c r="M48" s="19">
        <v>2.0999999999999999E-3</v>
      </c>
      <c r="N48" s="19">
        <v>10.1563</v>
      </c>
      <c r="O48" s="19">
        <v>2.6541000000000001</v>
      </c>
      <c r="P48" s="19">
        <v>5.3003999999999998</v>
      </c>
      <c r="Q48" s="19">
        <v>44.646900000000002</v>
      </c>
      <c r="R48" s="19">
        <v>0.1042</v>
      </c>
      <c r="S48" s="19">
        <v>17.029</v>
      </c>
      <c r="T48" s="19">
        <v>0.35909999999999997</v>
      </c>
      <c r="U48" s="19">
        <v>24.148800000000001</v>
      </c>
    </row>
    <row r="49" spans="1:21" x14ac:dyDescent="0.35">
      <c r="A49" s="7" t="s">
        <v>9</v>
      </c>
      <c r="B49" s="17">
        <v>18</v>
      </c>
      <c r="C49" s="17" t="s">
        <v>4</v>
      </c>
      <c r="D49" s="27">
        <v>1.1299999999999999</v>
      </c>
      <c r="E49" s="27">
        <v>1214</v>
      </c>
      <c r="F49" s="27">
        <v>786.5</v>
      </c>
      <c r="G49" s="27">
        <v>0.6</v>
      </c>
      <c r="H49" s="27">
        <v>8.35</v>
      </c>
      <c r="I49" s="28">
        <v>16.2</v>
      </c>
      <c r="J49" s="31">
        <v>15.3</v>
      </c>
      <c r="K49" s="20">
        <v>0.89831130690161531</v>
      </c>
      <c r="L49" s="23">
        <v>86</v>
      </c>
      <c r="M49" s="20">
        <v>7.7000000000000002E-3</v>
      </c>
      <c r="N49" s="20">
        <v>164.1087</v>
      </c>
      <c r="O49" s="20">
        <v>41.8249</v>
      </c>
      <c r="P49" s="20">
        <v>15.2362</v>
      </c>
      <c r="Q49" s="20">
        <v>65.349299999999999</v>
      </c>
      <c r="R49" s="20">
        <v>0.4133</v>
      </c>
      <c r="S49" s="20">
        <v>259.7244</v>
      </c>
      <c r="T49" s="20">
        <v>0.45519999999999999</v>
      </c>
      <c r="U49" s="20">
        <v>103.8036</v>
      </c>
    </row>
    <row r="50" spans="1:21" x14ac:dyDescent="0.35">
      <c r="A50" s="7" t="s">
        <v>9</v>
      </c>
      <c r="B50" s="17">
        <v>19</v>
      </c>
      <c r="C50" s="17" t="s">
        <v>7</v>
      </c>
      <c r="D50" s="27">
        <v>2.94</v>
      </c>
      <c r="E50" s="27">
        <v>364</v>
      </c>
      <c r="F50" s="28">
        <v>236.6</v>
      </c>
      <c r="G50" s="28">
        <v>0.17</v>
      </c>
      <c r="H50" s="28">
        <v>8.68</v>
      </c>
      <c r="I50" s="28">
        <v>6.27</v>
      </c>
      <c r="J50" s="30">
        <v>0</v>
      </c>
      <c r="K50" s="19">
        <v>0.11270190895741557</v>
      </c>
      <c r="L50" s="25">
        <v>25</v>
      </c>
      <c r="M50" s="19">
        <v>2.3E-3</v>
      </c>
      <c r="N50" s="19">
        <v>31.8386</v>
      </c>
      <c r="O50" s="19">
        <v>8.2149999999999999</v>
      </c>
      <c r="P50" s="19">
        <v>6.681</v>
      </c>
      <c r="Q50" s="19">
        <v>42.246600000000001</v>
      </c>
      <c r="R50" s="19">
        <v>0.12089999999999999</v>
      </c>
      <c r="S50" s="19">
        <v>56.422800000000002</v>
      </c>
      <c r="T50" s="19">
        <v>0.13439999999999999</v>
      </c>
      <c r="U50" s="19">
        <v>34.604700000000001</v>
      </c>
    </row>
    <row r="51" spans="1:21" x14ac:dyDescent="0.35">
      <c r="A51" s="7" t="s">
        <v>9</v>
      </c>
      <c r="B51" s="17">
        <v>20</v>
      </c>
      <c r="C51" s="17" t="s">
        <v>4</v>
      </c>
      <c r="D51" s="27">
        <v>1.29</v>
      </c>
      <c r="E51" s="27">
        <v>1056</v>
      </c>
      <c r="F51" s="27">
        <v>689</v>
      </c>
      <c r="G51" s="27">
        <v>0.52</v>
      </c>
      <c r="H51" s="27">
        <v>8.4600000000000009</v>
      </c>
      <c r="I51" s="28">
        <v>2.86</v>
      </c>
      <c r="J51" s="31">
        <v>15.2</v>
      </c>
      <c r="K51" s="20">
        <v>0.33296622613803234</v>
      </c>
      <c r="L51" s="23">
        <v>63</v>
      </c>
      <c r="M51" s="20">
        <v>4.7000000000000002E-3</v>
      </c>
      <c r="N51" s="20">
        <v>93.290599999999998</v>
      </c>
      <c r="O51" s="20">
        <v>22.816600000000001</v>
      </c>
      <c r="P51" s="20">
        <v>10.8386</v>
      </c>
      <c r="Q51" s="20">
        <v>51.113300000000002</v>
      </c>
      <c r="R51" s="20">
        <v>0.65180000000000005</v>
      </c>
      <c r="S51" s="20">
        <v>138.32339999999999</v>
      </c>
      <c r="T51" s="20">
        <v>0.50170000000000003</v>
      </c>
      <c r="U51" s="20">
        <v>44.668500000000002</v>
      </c>
    </row>
    <row r="52" spans="1:21" x14ac:dyDescent="0.35">
      <c r="A52" s="7" t="s">
        <v>9</v>
      </c>
      <c r="B52" s="17">
        <v>21</v>
      </c>
      <c r="C52" s="17" t="s">
        <v>7</v>
      </c>
      <c r="D52" s="27">
        <v>1.77</v>
      </c>
      <c r="E52" s="27">
        <v>377.3</v>
      </c>
      <c r="F52" s="27">
        <v>245.7</v>
      </c>
      <c r="G52" s="27">
        <v>0.18</v>
      </c>
      <c r="H52" s="27">
        <v>9.07</v>
      </c>
      <c r="I52" s="28">
        <v>7.84</v>
      </c>
      <c r="J52" s="30">
        <v>0</v>
      </c>
      <c r="K52" s="19">
        <v>0.10903083700440529</v>
      </c>
      <c r="L52" s="25">
        <v>18</v>
      </c>
      <c r="M52" s="19">
        <v>1.4E-3</v>
      </c>
      <c r="N52" s="19">
        <v>6.8318000000000003</v>
      </c>
      <c r="O52" s="19">
        <v>1.8493999999999999</v>
      </c>
      <c r="P52" s="19">
        <v>3.4247000000000001</v>
      </c>
      <c r="Q52" s="19">
        <v>37.140500000000003</v>
      </c>
      <c r="R52" s="19">
        <v>0.13569999999999999</v>
      </c>
      <c r="S52" s="19">
        <v>9.0167000000000002</v>
      </c>
      <c r="T52" s="19">
        <v>0.1212</v>
      </c>
      <c r="U52" s="19">
        <v>14.595499999999999</v>
      </c>
    </row>
    <row r="53" spans="1:21" x14ac:dyDescent="0.35">
      <c r="A53" s="7" t="s">
        <v>9</v>
      </c>
      <c r="B53" s="17">
        <v>22</v>
      </c>
      <c r="C53" s="17" t="s">
        <v>6</v>
      </c>
      <c r="D53" s="27">
        <v>1.65</v>
      </c>
      <c r="E53" s="27">
        <v>1520</v>
      </c>
      <c r="F53" s="27">
        <v>988</v>
      </c>
      <c r="G53" s="27">
        <v>0.76</v>
      </c>
      <c r="H53" s="27">
        <v>8.69</v>
      </c>
      <c r="I53" s="28">
        <v>3.6</v>
      </c>
      <c r="J53" s="31">
        <v>1</v>
      </c>
      <c r="K53" s="20">
        <v>1.4498898678414098</v>
      </c>
      <c r="L53" s="23">
        <v>70</v>
      </c>
      <c r="M53" s="20">
        <v>1.2999999999999999E-2</v>
      </c>
      <c r="N53" s="20">
        <v>183.5857</v>
      </c>
      <c r="O53" s="20">
        <v>81.396600000000007</v>
      </c>
      <c r="P53" s="20">
        <v>10.746700000000001</v>
      </c>
      <c r="Q53" s="20">
        <v>53.131500000000003</v>
      </c>
      <c r="R53" s="20">
        <v>0.3201</v>
      </c>
      <c r="S53" s="20">
        <v>226.73990000000001</v>
      </c>
      <c r="T53" s="20">
        <v>3.1046999999999998</v>
      </c>
      <c r="U53" s="20">
        <v>67.974000000000004</v>
      </c>
    </row>
    <row r="54" spans="1:21" x14ac:dyDescent="0.35">
      <c r="A54" s="7" t="s">
        <v>9</v>
      </c>
      <c r="B54" s="17">
        <v>23</v>
      </c>
      <c r="C54" s="17" t="s">
        <v>6</v>
      </c>
      <c r="D54" s="28">
        <v>1.58</v>
      </c>
      <c r="E54" s="28">
        <v>2003</v>
      </c>
      <c r="F54" s="28">
        <v>1300</v>
      </c>
      <c r="G54" s="28">
        <v>1.02</v>
      </c>
      <c r="H54" s="28">
        <v>8.74</v>
      </c>
      <c r="I54" s="28">
        <v>7.11</v>
      </c>
      <c r="J54" s="30">
        <v>9.5</v>
      </c>
      <c r="K54" s="19">
        <v>0.23843612334801767</v>
      </c>
      <c r="L54" s="25">
        <v>49</v>
      </c>
      <c r="M54" s="19">
        <v>8.8999999999999999E-3</v>
      </c>
      <c r="N54" s="19">
        <v>353.29910000000001</v>
      </c>
      <c r="O54" s="19">
        <v>34.92</v>
      </c>
      <c r="P54" s="19">
        <v>15.227499999999999</v>
      </c>
      <c r="Q54" s="19">
        <v>31.871700000000001</v>
      </c>
      <c r="R54" s="19">
        <v>0.14280000000000001</v>
      </c>
      <c r="S54" s="19">
        <v>216.6267</v>
      </c>
      <c r="T54" s="19">
        <v>0.38669999999999999</v>
      </c>
      <c r="U54" s="19">
        <v>126.9725</v>
      </c>
    </row>
    <row r="55" spans="1:21" x14ac:dyDescent="0.35">
      <c r="A55" s="7" t="s">
        <v>9</v>
      </c>
      <c r="B55" s="17">
        <v>24</v>
      </c>
      <c r="C55" s="17" t="s">
        <v>7</v>
      </c>
      <c r="D55" s="27">
        <v>1.41</v>
      </c>
      <c r="E55" s="27">
        <v>388.9</v>
      </c>
      <c r="F55" s="27">
        <v>252.2</v>
      </c>
      <c r="G55" s="27">
        <v>0.19</v>
      </c>
      <c r="H55" s="27">
        <v>9.02</v>
      </c>
      <c r="I55" s="28">
        <v>5.92</v>
      </c>
      <c r="J55" s="31">
        <v>0</v>
      </c>
      <c r="K55" s="20">
        <v>5.5800293685756244E-2</v>
      </c>
      <c r="L55" s="23">
        <v>36</v>
      </c>
      <c r="M55" s="20">
        <v>2.7000000000000001E-3</v>
      </c>
      <c r="N55" s="20">
        <v>15.267099999999999</v>
      </c>
      <c r="O55" s="20">
        <v>2.4925999999999999</v>
      </c>
      <c r="P55" s="20">
        <v>6.0839999999999996</v>
      </c>
      <c r="Q55" s="20">
        <v>46.51</v>
      </c>
      <c r="R55" s="20">
        <v>0.12479999999999999</v>
      </c>
      <c r="S55" s="20">
        <v>19.427</v>
      </c>
      <c r="T55" s="20">
        <v>0.14630000000000001</v>
      </c>
      <c r="U55" s="20">
        <v>26.6433</v>
      </c>
    </row>
    <row r="56" spans="1:21" x14ac:dyDescent="0.35">
      <c r="A56" s="7" t="s">
        <v>9</v>
      </c>
      <c r="B56" s="17">
        <v>25</v>
      </c>
      <c r="C56" s="17" t="s">
        <v>8</v>
      </c>
      <c r="D56" s="27">
        <v>0.2</v>
      </c>
      <c r="E56" s="27">
        <v>2009</v>
      </c>
      <c r="F56" s="27">
        <v>1306.5</v>
      </c>
      <c r="G56" s="27">
        <v>1.02</v>
      </c>
      <c r="H56" s="27">
        <v>8.34</v>
      </c>
      <c r="I56" s="28">
        <v>1.87</v>
      </c>
      <c r="J56" s="30">
        <v>5.4</v>
      </c>
      <c r="K56" s="19">
        <v>0.7266886930983848</v>
      </c>
      <c r="L56" s="25">
        <v>6</v>
      </c>
      <c r="M56" s="19">
        <v>8.5000000000000006E-3</v>
      </c>
      <c r="N56" s="19">
        <v>240.53440000000001</v>
      </c>
      <c r="O56" s="19">
        <v>58.282600000000002</v>
      </c>
      <c r="P56" s="19">
        <v>21.795200000000001</v>
      </c>
      <c r="Q56" s="19">
        <v>50.7864</v>
      </c>
      <c r="R56" s="19">
        <v>0.19719999999999999</v>
      </c>
      <c r="S56" s="19">
        <v>321.8809</v>
      </c>
      <c r="T56" s="19">
        <v>1.4621999999999999</v>
      </c>
      <c r="U56" s="19">
        <v>170.0573</v>
      </c>
    </row>
    <row r="57" spans="1:21" x14ac:dyDescent="0.35">
      <c r="A57" s="7" t="s">
        <v>9</v>
      </c>
      <c r="B57" s="17">
        <v>26</v>
      </c>
      <c r="C57" s="17" t="s">
        <v>8</v>
      </c>
      <c r="D57" s="27">
        <v>0.45</v>
      </c>
      <c r="E57" s="27">
        <v>1313</v>
      </c>
      <c r="F57" s="27">
        <v>851.5</v>
      </c>
      <c r="G57" s="27">
        <v>0.66</v>
      </c>
      <c r="H57" s="27">
        <v>8.3000000000000007</v>
      </c>
      <c r="I57" s="28">
        <v>5.47</v>
      </c>
      <c r="J57" s="31">
        <v>29.5</v>
      </c>
      <c r="K57" s="20">
        <v>4.8439794419970639</v>
      </c>
      <c r="L57" s="23">
        <v>46</v>
      </c>
      <c r="M57" s="20">
        <v>5.5999999999999999E-3</v>
      </c>
      <c r="N57" s="20">
        <v>122.5027</v>
      </c>
      <c r="O57" s="20">
        <v>34.625500000000002</v>
      </c>
      <c r="P57" s="20">
        <v>10.4154</v>
      </c>
      <c r="Q57" s="20">
        <v>103.79470000000001</v>
      </c>
      <c r="R57" s="20">
        <v>8.8900000000000007E-2</v>
      </c>
      <c r="S57" s="20">
        <v>197.3956</v>
      </c>
      <c r="T57" s="20">
        <v>12.3803</v>
      </c>
      <c r="U57" s="20">
        <v>130.68629999999999</v>
      </c>
    </row>
    <row r="58" spans="1:21" x14ac:dyDescent="0.35">
      <c r="A58" s="7" t="s">
        <v>9</v>
      </c>
      <c r="B58" s="17">
        <v>27</v>
      </c>
      <c r="C58" s="17" t="s">
        <v>8</v>
      </c>
      <c r="D58" s="27">
        <v>1.43</v>
      </c>
      <c r="E58" s="27">
        <v>3284</v>
      </c>
      <c r="F58" s="27">
        <v>2125</v>
      </c>
      <c r="G58" s="27">
        <v>1.7</v>
      </c>
      <c r="H58" s="27">
        <v>8.52</v>
      </c>
      <c r="I58" s="28">
        <v>29.4</v>
      </c>
      <c r="J58" s="30">
        <v>23.6</v>
      </c>
      <c r="K58" s="19">
        <v>2.0703010279001468</v>
      </c>
      <c r="L58" s="25">
        <v>89</v>
      </c>
      <c r="M58" s="19">
        <v>3.3E-3</v>
      </c>
      <c r="N58" s="19">
        <v>401.74619999999999</v>
      </c>
      <c r="O58" s="19">
        <v>47.219700000000003</v>
      </c>
      <c r="P58" s="19">
        <v>9.5046999999999997</v>
      </c>
      <c r="Q58" s="19">
        <v>51.075600000000001</v>
      </c>
      <c r="R58" s="19">
        <v>0.10920000000000001</v>
      </c>
      <c r="S58" s="19">
        <v>55.346800000000002</v>
      </c>
      <c r="T58" s="19">
        <v>10.7072</v>
      </c>
      <c r="U58" s="19">
        <v>57.016300000000001</v>
      </c>
    </row>
    <row r="59" spans="1:21" ht="15" thickBot="1" x14ac:dyDescent="0.4">
      <c r="A59" s="8" t="s">
        <v>9</v>
      </c>
      <c r="B59" s="18">
        <v>28</v>
      </c>
      <c r="C59" s="18" t="s">
        <v>8</v>
      </c>
      <c r="D59" s="29">
        <v>0.28999999999999998</v>
      </c>
      <c r="E59" s="29">
        <v>441.5</v>
      </c>
      <c r="F59" s="29">
        <v>286.64999999999998</v>
      </c>
      <c r="G59" s="29">
        <v>0.21</v>
      </c>
      <c r="H59" s="29">
        <v>8.39</v>
      </c>
      <c r="I59" s="36">
        <v>22.6</v>
      </c>
      <c r="J59" s="32">
        <v>3.9</v>
      </c>
      <c r="K59" s="21">
        <v>0.85976505139500747</v>
      </c>
      <c r="L59" s="24">
        <v>61</v>
      </c>
      <c r="M59" s="21">
        <v>1.1999999999999999E-3</v>
      </c>
      <c r="N59" s="21">
        <v>14.9169</v>
      </c>
      <c r="O59" s="21">
        <v>4.2786</v>
      </c>
      <c r="P59" s="21">
        <v>6.1237000000000004</v>
      </c>
      <c r="Q59" s="21">
        <v>39.023899999999998</v>
      </c>
      <c r="R59" s="21">
        <v>0.16039999999999999</v>
      </c>
      <c r="S59" s="21">
        <v>14.0246</v>
      </c>
      <c r="T59" s="21">
        <v>0.95140000000000002</v>
      </c>
      <c r="U59" s="21">
        <v>8.3256999999999994</v>
      </c>
    </row>
    <row r="60" spans="1:21" x14ac:dyDescent="0.35">
      <c r="A60" s="9" t="s">
        <v>10</v>
      </c>
      <c r="B60" s="17">
        <v>1</v>
      </c>
      <c r="C60" s="17" t="s">
        <v>4</v>
      </c>
      <c r="D60" s="27">
        <v>8.09</v>
      </c>
      <c r="E60" s="27">
        <v>1120</v>
      </c>
      <c r="F60" s="27">
        <v>728</v>
      </c>
      <c r="G60" s="27">
        <v>0.56000000000000005</v>
      </c>
      <c r="H60" s="27">
        <v>7.64</v>
      </c>
      <c r="I60" s="28">
        <v>3.64</v>
      </c>
      <c r="J60" s="30">
        <v>15.6</v>
      </c>
      <c r="K60" s="19">
        <v>1.9897209985315714</v>
      </c>
      <c r="L60" s="25">
        <v>582.66666666666663</v>
      </c>
      <c r="M60" s="19">
        <v>6.7000000000000002E-3</v>
      </c>
      <c r="N60" s="19">
        <v>94.484399999999994</v>
      </c>
      <c r="O60" s="19">
        <v>18.751899999999999</v>
      </c>
      <c r="P60" s="19">
        <v>8.9969999999999999</v>
      </c>
      <c r="Q60" s="19">
        <v>58.282299999999999</v>
      </c>
      <c r="R60" s="19">
        <v>0.1754</v>
      </c>
      <c r="S60" s="19">
        <v>348.71910000000003</v>
      </c>
      <c r="T60" s="19">
        <v>2.5598000000000001</v>
      </c>
      <c r="U60" s="19">
        <v>106.9468</v>
      </c>
    </row>
    <row r="61" spans="1:21" x14ac:dyDescent="0.35">
      <c r="A61" s="9" t="s">
        <v>10</v>
      </c>
      <c r="B61" s="17">
        <v>2</v>
      </c>
      <c r="C61" s="17" t="s">
        <v>5</v>
      </c>
      <c r="D61" s="27">
        <v>4.33</v>
      </c>
      <c r="E61" s="27">
        <v>1299</v>
      </c>
      <c r="F61" s="27">
        <v>845</v>
      </c>
      <c r="G61" s="27">
        <v>0.66</v>
      </c>
      <c r="H61" s="27">
        <v>6.95</v>
      </c>
      <c r="I61" s="28">
        <v>283</v>
      </c>
      <c r="J61" s="31">
        <v>49.6</v>
      </c>
      <c r="K61" s="20">
        <v>9.7632158590308382</v>
      </c>
      <c r="L61" s="23">
        <v>10.666666666666666</v>
      </c>
      <c r="M61" s="20">
        <v>6.7999999999999996E-3</v>
      </c>
      <c r="N61" s="20">
        <v>101.1199</v>
      </c>
      <c r="O61" s="20">
        <v>31.1691</v>
      </c>
      <c r="P61" s="20">
        <v>12.384499999999999</v>
      </c>
      <c r="Q61" s="20">
        <v>76.252099999999999</v>
      </c>
      <c r="R61" s="20">
        <v>0.3508</v>
      </c>
      <c r="S61" s="20">
        <v>382.22370000000001</v>
      </c>
      <c r="T61" s="20">
        <v>35.495800000000003</v>
      </c>
      <c r="U61" s="20">
        <v>103.4346</v>
      </c>
    </row>
    <row r="62" spans="1:21" x14ac:dyDescent="0.35">
      <c r="A62" s="9" t="s">
        <v>10</v>
      </c>
      <c r="B62" s="17">
        <v>3</v>
      </c>
      <c r="C62" s="17" t="s">
        <v>6</v>
      </c>
      <c r="D62" s="27">
        <v>5.08</v>
      </c>
      <c r="E62" s="27">
        <v>1422</v>
      </c>
      <c r="F62" s="27">
        <v>923</v>
      </c>
      <c r="G62" s="27">
        <v>0.72</v>
      </c>
      <c r="H62" s="27">
        <v>7.49</v>
      </c>
      <c r="I62" s="28">
        <v>2.83</v>
      </c>
      <c r="J62" s="30">
        <v>13.4</v>
      </c>
      <c r="K62" s="19">
        <v>2.8065345080763588</v>
      </c>
      <c r="L62" s="25">
        <v>82.666666666666671</v>
      </c>
      <c r="M62" s="19">
        <v>1.1599999999999999E-2</v>
      </c>
      <c r="N62" s="19">
        <v>125.38079999999999</v>
      </c>
      <c r="O62" s="19">
        <v>28.3551</v>
      </c>
      <c r="P62" s="19">
        <v>15.9283</v>
      </c>
      <c r="Q62" s="19">
        <v>80.245099999999994</v>
      </c>
      <c r="R62" s="19">
        <v>0.3528</v>
      </c>
      <c r="S62" s="19">
        <v>492.41399999999999</v>
      </c>
      <c r="T62" s="19">
        <v>14.000400000000001</v>
      </c>
      <c r="U62" s="19">
        <v>183.35429999999999</v>
      </c>
    </row>
    <row r="63" spans="1:21" x14ac:dyDescent="0.35">
      <c r="A63" s="9" t="s">
        <v>10</v>
      </c>
      <c r="B63" s="17">
        <v>4</v>
      </c>
      <c r="C63" s="17" t="s">
        <v>5</v>
      </c>
      <c r="D63" s="27">
        <v>6.02</v>
      </c>
      <c r="E63" s="27">
        <v>1077</v>
      </c>
      <c r="F63" s="27">
        <v>702</v>
      </c>
      <c r="G63" s="27">
        <v>0.54</v>
      </c>
      <c r="H63" s="27">
        <v>7.34</v>
      </c>
      <c r="I63" s="28">
        <v>3.57</v>
      </c>
      <c r="J63" s="31">
        <v>27</v>
      </c>
      <c r="K63" s="20">
        <v>1.980543318649046</v>
      </c>
      <c r="L63" s="23">
        <v>123</v>
      </c>
      <c r="M63" s="20">
        <v>2.7000000000000001E-3</v>
      </c>
      <c r="N63" s="20">
        <v>35.139499999999998</v>
      </c>
      <c r="O63" s="20">
        <v>6.9316000000000004</v>
      </c>
      <c r="P63" s="20">
        <v>4.0975000000000001</v>
      </c>
      <c r="Q63" s="20">
        <v>57.988199999999999</v>
      </c>
      <c r="R63" s="20">
        <v>0.34720000000000001</v>
      </c>
      <c r="S63" s="20">
        <v>107.6382</v>
      </c>
      <c r="T63" s="20">
        <v>15.604699999999999</v>
      </c>
      <c r="U63" s="20">
        <v>40.337800000000001</v>
      </c>
    </row>
    <row r="64" spans="1:21" x14ac:dyDescent="0.35">
      <c r="A64" s="9" t="s">
        <v>10</v>
      </c>
      <c r="B64" s="17">
        <v>5</v>
      </c>
      <c r="C64" s="17" t="s">
        <v>5</v>
      </c>
      <c r="D64" s="27">
        <v>0.56000000000000005</v>
      </c>
      <c r="E64" s="27">
        <v>1321</v>
      </c>
      <c r="F64" s="27">
        <v>858</v>
      </c>
      <c r="G64" s="27">
        <v>0.66</v>
      </c>
      <c r="H64" s="27">
        <v>6.73</v>
      </c>
      <c r="I64" s="28">
        <v>1.8</v>
      </c>
      <c r="J64" s="30">
        <v>52.4</v>
      </c>
      <c r="K64" s="19">
        <v>14.232745961820852</v>
      </c>
      <c r="L64" s="25">
        <v>55</v>
      </c>
      <c r="M64" s="19">
        <v>5.4999999999999997E-3</v>
      </c>
      <c r="N64" s="19">
        <v>112.4901</v>
      </c>
      <c r="O64" s="19">
        <v>41.1843</v>
      </c>
      <c r="P64" s="19">
        <v>7.5053000000000001</v>
      </c>
      <c r="Q64" s="19">
        <v>79.051699999999997</v>
      </c>
      <c r="R64" s="19">
        <v>0.69769999999999999</v>
      </c>
      <c r="S64" s="19">
        <v>366.0924</v>
      </c>
      <c r="T64" s="19">
        <v>75.238699999999994</v>
      </c>
      <c r="U64" s="19">
        <v>116.0398</v>
      </c>
    </row>
    <row r="65" spans="1:21" x14ac:dyDescent="0.35">
      <c r="A65" s="9" t="s">
        <v>10</v>
      </c>
      <c r="B65" s="17">
        <v>6</v>
      </c>
      <c r="C65" s="17" t="s">
        <v>4</v>
      </c>
      <c r="D65" s="27">
        <v>6.81</v>
      </c>
      <c r="E65" s="27">
        <v>726</v>
      </c>
      <c r="F65" s="27">
        <v>474.5</v>
      </c>
      <c r="G65" s="27">
        <v>0.36</v>
      </c>
      <c r="H65" s="27">
        <v>7.48</v>
      </c>
      <c r="I65" s="28">
        <v>9.01</v>
      </c>
      <c r="J65" s="31">
        <v>16.2</v>
      </c>
      <c r="K65" s="20">
        <v>0.5396475770925111</v>
      </c>
      <c r="L65" s="23">
        <v>54</v>
      </c>
      <c r="M65" s="20">
        <v>3.5000000000000001E-3</v>
      </c>
      <c r="N65" s="20">
        <v>24.827200000000001</v>
      </c>
      <c r="O65" s="20">
        <v>7.1829999999999998</v>
      </c>
      <c r="P65" s="20">
        <v>3.8094999999999999</v>
      </c>
      <c r="Q65" s="20">
        <v>45.454999999999998</v>
      </c>
      <c r="R65" s="20">
        <v>0.2036</v>
      </c>
      <c r="S65" s="20">
        <v>88.788200000000003</v>
      </c>
      <c r="T65" s="20">
        <v>4.0080999999999998</v>
      </c>
      <c r="U65" s="20">
        <v>66.191599999999994</v>
      </c>
    </row>
    <row r="66" spans="1:21" x14ac:dyDescent="0.35">
      <c r="A66" s="9" t="s">
        <v>10</v>
      </c>
      <c r="B66" s="17">
        <v>7</v>
      </c>
      <c r="C66" s="17" t="s">
        <v>7</v>
      </c>
      <c r="D66" s="27">
        <v>12.26</v>
      </c>
      <c r="E66" s="27">
        <v>415.2</v>
      </c>
      <c r="F66" s="27">
        <v>269.75</v>
      </c>
      <c r="G66" s="27">
        <v>0.2</v>
      </c>
      <c r="H66" s="27">
        <v>8.1199999999999992</v>
      </c>
      <c r="I66" s="28">
        <v>5.73</v>
      </c>
      <c r="J66" s="30">
        <v>4.5999999999999996</v>
      </c>
      <c r="K66" s="19">
        <v>0.11545521292217328</v>
      </c>
      <c r="L66" s="25">
        <v>8</v>
      </c>
      <c r="M66" s="19">
        <v>2.0999999999999999E-3</v>
      </c>
      <c r="N66" s="19">
        <v>5.6797000000000004</v>
      </c>
      <c r="O66" s="19">
        <v>1.1525000000000001</v>
      </c>
      <c r="P66" s="19">
        <v>2.7016</v>
      </c>
      <c r="Q66" s="19">
        <v>49.848799999999997</v>
      </c>
      <c r="R66" s="19">
        <v>0.28439999999999999</v>
      </c>
      <c r="S66" s="19">
        <v>24.871500000000001</v>
      </c>
      <c r="T66" s="19">
        <v>1.4152</v>
      </c>
      <c r="U66" s="19">
        <v>33.402799999999999</v>
      </c>
    </row>
    <row r="67" spans="1:21" x14ac:dyDescent="0.35">
      <c r="A67" s="9" t="s">
        <v>10</v>
      </c>
      <c r="B67" s="17">
        <v>8</v>
      </c>
      <c r="C67" s="17" t="s">
        <v>5</v>
      </c>
      <c r="D67" s="27">
        <v>0.72</v>
      </c>
      <c r="E67" s="27">
        <v>1410</v>
      </c>
      <c r="F67" s="27">
        <v>916.5</v>
      </c>
      <c r="G67" s="27">
        <v>0.71</v>
      </c>
      <c r="H67" s="27">
        <v>6.69</v>
      </c>
      <c r="I67" s="28">
        <v>2.81</v>
      </c>
      <c r="J67" s="31">
        <v>33.200000000000003</v>
      </c>
      <c r="K67" s="20">
        <v>10.277165932452279</v>
      </c>
      <c r="L67" s="23">
        <v>26</v>
      </c>
      <c r="M67" s="20">
        <v>5.0000000000000001E-3</v>
      </c>
      <c r="N67" s="20">
        <v>100.0177</v>
      </c>
      <c r="O67" s="20">
        <v>22.359100000000002</v>
      </c>
      <c r="P67" s="20">
        <v>4.9836999999999998</v>
      </c>
      <c r="Q67" s="20">
        <v>90.284300000000002</v>
      </c>
      <c r="R67" s="20">
        <v>0.1706</v>
      </c>
      <c r="S67" s="20">
        <v>376.72289999999998</v>
      </c>
      <c r="T67" s="20">
        <v>33.4621</v>
      </c>
      <c r="U67" s="20">
        <v>150.65430000000001</v>
      </c>
    </row>
    <row r="68" spans="1:21" x14ac:dyDescent="0.35">
      <c r="A68" s="9" t="s">
        <v>10</v>
      </c>
      <c r="B68" s="17">
        <v>9</v>
      </c>
      <c r="C68" s="17" t="s">
        <v>5</v>
      </c>
      <c r="D68" s="27">
        <v>1.25</v>
      </c>
      <c r="E68" s="27">
        <v>1978</v>
      </c>
      <c r="F68" s="27">
        <v>1287</v>
      </c>
      <c r="G68" s="27">
        <v>1.01</v>
      </c>
      <c r="H68" s="27">
        <v>7.43</v>
      </c>
      <c r="I68" s="28">
        <v>42.1</v>
      </c>
      <c r="J68" s="30">
        <v>73.5</v>
      </c>
      <c r="K68" s="19">
        <v>4.0546989720998541</v>
      </c>
      <c r="L68" s="25">
        <v>175.33333333333334</v>
      </c>
      <c r="M68" s="19">
        <v>4.4000000000000003E-3</v>
      </c>
      <c r="N68" s="19">
        <v>113.1562</v>
      </c>
      <c r="O68" s="19">
        <v>26.397600000000001</v>
      </c>
      <c r="P68" s="19">
        <v>3.3376999999999999</v>
      </c>
      <c r="Q68" s="19">
        <v>66.363</v>
      </c>
      <c r="R68" s="19">
        <v>0.1229</v>
      </c>
      <c r="S68" s="19">
        <v>474.72590000000002</v>
      </c>
      <c r="T68" s="19">
        <v>7.1523000000000003</v>
      </c>
      <c r="U68" s="19">
        <v>191.4716</v>
      </c>
    </row>
    <row r="69" spans="1:21" x14ac:dyDescent="0.35">
      <c r="A69" s="9" t="s">
        <v>10</v>
      </c>
      <c r="B69" s="17">
        <v>10</v>
      </c>
      <c r="C69" s="17" t="s">
        <v>4</v>
      </c>
      <c r="D69" s="27">
        <v>7.98</v>
      </c>
      <c r="E69" s="27">
        <v>847</v>
      </c>
      <c r="F69" s="27">
        <v>552.5</v>
      </c>
      <c r="G69" s="27">
        <v>0.42</v>
      </c>
      <c r="H69" s="27">
        <v>7.69</v>
      </c>
      <c r="I69" s="28">
        <v>2.31</v>
      </c>
      <c r="J69" s="31">
        <v>7.4</v>
      </c>
      <c r="K69" s="20">
        <v>1.852055800293686</v>
      </c>
      <c r="L69" s="23">
        <v>15</v>
      </c>
      <c r="M69" s="20">
        <v>3.0999999999999999E-3</v>
      </c>
      <c r="N69" s="20">
        <v>48.6509</v>
      </c>
      <c r="O69" s="20">
        <v>10.043699999999999</v>
      </c>
      <c r="P69" s="20">
        <v>5.3545999999999996</v>
      </c>
      <c r="Q69" s="20">
        <v>61.406999999999996</v>
      </c>
      <c r="R69" s="20">
        <v>0.23899999999999999</v>
      </c>
      <c r="S69" s="20">
        <v>192.48740000000001</v>
      </c>
      <c r="T69" s="20">
        <v>11.4114</v>
      </c>
      <c r="U69" s="20">
        <v>79.832300000000004</v>
      </c>
    </row>
    <row r="70" spans="1:21" x14ac:dyDescent="0.35">
      <c r="A70" s="9" t="s">
        <v>10</v>
      </c>
      <c r="B70" s="17">
        <v>11</v>
      </c>
      <c r="C70" s="17" t="s">
        <v>7</v>
      </c>
      <c r="D70" s="27">
        <v>12.76</v>
      </c>
      <c r="E70" s="27">
        <v>382.1</v>
      </c>
      <c r="F70" s="27">
        <v>247.85</v>
      </c>
      <c r="G70" s="27">
        <v>0.18</v>
      </c>
      <c r="H70" s="27">
        <v>8.19</v>
      </c>
      <c r="I70" s="28">
        <v>9.34</v>
      </c>
      <c r="J70" s="30">
        <v>5.0999999999999996</v>
      </c>
      <c r="K70" s="19">
        <v>0.13748164464023496</v>
      </c>
      <c r="L70" s="25">
        <v>17.666666666666668</v>
      </c>
      <c r="M70" s="19">
        <v>2.0999999999999999E-3</v>
      </c>
      <c r="N70" s="19">
        <v>5.2873999999999999</v>
      </c>
      <c r="O70" s="19">
        <v>0.9516</v>
      </c>
      <c r="P70" s="19">
        <v>2.6398000000000001</v>
      </c>
      <c r="Q70" s="19">
        <v>45.739199999999997</v>
      </c>
      <c r="R70" s="19">
        <v>0.2041</v>
      </c>
      <c r="S70" s="19">
        <v>22.425699999999999</v>
      </c>
      <c r="T70" s="19">
        <v>1.7424999999999999</v>
      </c>
      <c r="U70" s="19">
        <v>34.983899999999998</v>
      </c>
    </row>
    <row r="71" spans="1:21" x14ac:dyDescent="0.35">
      <c r="A71" s="9" t="s">
        <v>10</v>
      </c>
      <c r="B71" s="17">
        <v>12</v>
      </c>
      <c r="C71" s="17" t="s">
        <v>6</v>
      </c>
      <c r="D71" s="27">
        <v>7.52</v>
      </c>
      <c r="E71" s="27">
        <v>1287</v>
      </c>
      <c r="F71" s="27">
        <v>838.5</v>
      </c>
      <c r="G71" s="27">
        <v>0.65</v>
      </c>
      <c r="H71" s="27">
        <v>7.54</v>
      </c>
      <c r="I71" s="28">
        <v>146</v>
      </c>
      <c r="J71" s="31">
        <v>13.7</v>
      </c>
      <c r="K71" s="20">
        <v>2.0998531571218799</v>
      </c>
      <c r="L71" s="23">
        <v>115</v>
      </c>
      <c r="M71" s="20">
        <v>3.7000000000000002E-3</v>
      </c>
      <c r="N71" s="20">
        <v>86.303100000000001</v>
      </c>
      <c r="O71" s="20">
        <v>12.5901</v>
      </c>
      <c r="P71" s="20">
        <v>7.4744999999999999</v>
      </c>
      <c r="Q71" s="20">
        <v>60.049399999999999</v>
      </c>
      <c r="R71" s="20">
        <v>0.33879999999999999</v>
      </c>
      <c r="S71" s="20">
        <v>378.07220000000001</v>
      </c>
      <c r="T71" s="20">
        <v>2.468</v>
      </c>
      <c r="U71" s="20">
        <v>162.59610000000001</v>
      </c>
    </row>
    <row r="72" spans="1:21" x14ac:dyDescent="0.35">
      <c r="A72" s="9" t="s">
        <v>10</v>
      </c>
      <c r="B72" s="17">
        <v>13</v>
      </c>
      <c r="C72" s="17" t="s">
        <v>7</v>
      </c>
      <c r="D72" s="27">
        <v>14.46</v>
      </c>
      <c r="E72" s="27">
        <v>389.2</v>
      </c>
      <c r="F72" s="27">
        <v>252.85</v>
      </c>
      <c r="G72" s="27">
        <v>0.19</v>
      </c>
      <c r="H72" s="27">
        <v>8.23</v>
      </c>
      <c r="I72" s="28">
        <v>2.81</v>
      </c>
      <c r="J72" s="30">
        <v>5.3</v>
      </c>
      <c r="K72" s="19">
        <v>0.11912628487518356</v>
      </c>
      <c r="L72" s="25">
        <v>81.333333333333329</v>
      </c>
      <c r="M72" s="19">
        <v>2.3999999999999998E-3</v>
      </c>
      <c r="N72" s="19">
        <v>6.2862</v>
      </c>
      <c r="O72" s="19">
        <v>1.1160000000000001</v>
      </c>
      <c r="P72" s="19">
        <v>3.3047</v>
      </c>
      <c r="Q72" s="19">
        <v>45.001800000000003</v>
      </c>
      <c r="R72" s="19">
        <v>0.27200000000000002</v>
      </c>
      <c r="S72" s="19">
        <v>26.024899999999999</v>
      </c>
      <c r="T72" s="19">
        <v>1.1552</v>
      </c>
      <c r="U72" s="19">
        <v>39.749600000000001</v>
      </c>
    </row>
    <row r="73" spans="1:21" x14ac:dyDescent="0.35">
      <c r="A73" s="9" t="s">
        <v>10</v>
      </c>
      <c r="B73" s="17">
        <v>14</v>
      </c>
      <c r="C73" s="17" t="s">
        <v>5</v>
      </c>
      <c r="D73" s="27">
        <v>5.81</v>
      </c>
      <c r="E73" s="27">
        <v>1297</v>
      </c>
      <c r="F73" s="27">
        <v>845</v>
      </c>
      <c r="G73" s="27">
        <v>0.65</v>
      </c>
      <c r="H73" s="27">
        <v>7.43</v>
      </c>
      <c r="I73" s="28">
        <v>102</v>
      </c>
      <c r="J73" s="31">
        <v>49.6</v>
      </c>
      <c r="K73" s="20">
        <v>2.3843612334801767</v>
      </c>
      <c r="L73" s="23">
        <v>156.66666666666666</v>
      </c>
      <c r="M73" s="20">
        <v>1.6000000000000001E-3</v>
      </c>
      <c r="N73" s="20">
        <v>76.236199999999997</v>
      </c>
      <c r="O73" s="20">
        <v>11.949299999999999</v>
      </c>
      <c r="P73" s="20">
        <v>8.4844000000000008</v>
      </c>
      <c r="Q73" s="20">
        <v>47.458100000000002</v>
      </c>
      <c r="R73" s="20">
        <v>0.60619999999999996</v>
      </c>
      <c r="S73" s="20">
        <v>343.92540000000002</v>
      </c>
      <c r="T73" s="20">
        <v>4.4009999999999998</v>
      </c>
      <c r="U73" s="20">
        <v>141.52500000000001</v>
      </c>
    </row>
    <row r="74" spans="1:21" x14ac:dyDescent="0.35">
      <c r="A74" s="9" t="s">
        <v>10</v>
      </c>
      <c r="B74" s="17">
        <v>15</v>
      </c>
      <c r="C74" s="17" t="s">
        <v>6</v>
      </c>
      <c r="D74" s="27">
        <v>4.22</v>
      </c>
      <c r="E74" s="27">
        <v>1199</v>
      </c>
      <c r="F74" s="27">
        <v>780</v>
      </c>
      <c r="G74" s="27">
        <v>0.6</v>
      </c>
      <c r="H74" s="27">
        <v>7.19</v>
      </c>
      <c r="I74" s="28">
        <v>5.43</v>
      </c>
      <c r="J74" s="30">
        <v>5.4</v>
      </c>
      <c r="K74" s="19">
        <v>1.393171806167401</v>
      </c>
      <c r="L74" s="25">
        <v>29.333333333333332</v>
      </c>
      <c r="M74" s="19">
        <v>3.7000000000000002E-3</v>
      </c>
      <c r="N74" s="19">
        <v>104.4615</v>
      </c>
      <c r="O74" s="19">
        <v>22.267199999999999</v>
      </c>
      <c r="P74" s="19">
        <v>7.1508000000000003</v>
      </c>
      <c r="Q74" s="19">
        <v>52.986600000000003</v>
      </c>
      <c r="R74" s="19">
        <v>0.2135</v>
      </c>
      <c r="S74" s="19">
        <v>433.45089999999999</v>
      </c>
      <c r="T74" s="19">
        <v>5.0444000000000004</v>
      </c>
      <c r="U74" s="19">
        <v>183.023</v>
      </c>
    </row>
    <row r="75" spans="1:21" x14ac:dyDescent="0.35">
      <c r="A75" s="9" t="s">
        <v>10</v>
      </c>
      <c r="B75" s="17">
        <v>16</v>
      </c>
      <c r="C75" s="17" t="s">
        <v>5</v>
      </c>
      <c r="D75" s="27">
        <v>3.81</v>
      </c>
      <c r="E75" s="27">
        <v>732</v>
      </c>
      <c r="F75" s="27">
        <v>474.5</v>
      </c>
      <c r="G75" s="27">
        <v>0.36</v>
      </c>
      <c r="H75" s="27">
        <v>7.76</v>
      </c>
      <c r="I75" s="28">
        <v>44.3</v>
      </c>
      <c r="J75" s="31">
        <v>33.200000000000003</v>
      </c>
      <c r="K75" s="20">
        <v>4.9541116005873729</v>
      </c>
      <c r="L75" s="23">
        <v>64.666666666666671</v>
      </c>
      <c r="M75" s="20">
        <v>4.1999999999999997E-3</v>
      </c>
      <c r="N75" s="20">
        <v>23.378900000000002</v>
      </c>
      <c r="O75" s="20">
        <v>6.5510999999999999</v>
      </c>
      <c r="P75" s="20">
        <v>4.7355</v>
      </c>
      <c r="Q75" s="20">
        <v>51.241100000000003</v>
      </c>
      <c r="R75" s="20">
        <v>0.25430000000000003</v>
      </c>
      <c r="S75" s="20">
        <v>70.004400000000004</v>
      </c>
      <c r="T75" s="20">
        <v>12.5374</v>
      </c>
      <c r="U75" s="20">
        <v>47.945599999999999</v>
      </c>
    </row>
    <row r="76" spans="1:21" x14ac:dyDescent="0.35">
      <c r="A76" s="9" t="s">
        <v>10</v>
      </c>
      <c r="B76" s="17">
        <v>17</v>
      </c>
      <c r="C76" s="17" t="s">
        <v>7</v>
      </c>
      <c r="D76" s="27">
        <v>13.21</v>
      </c>
      <c r="E76" s="27">
        <v>417</v>
      </c>
      <c r="F76" s="27">
        <v>271.05</v>
      </c>
      <c r="G76" s="27">
        <v>0.2</v>
      </c>
      <c r="H76" s="27">
        <v>8.14</v>
      </c>
      <c r="I76" s="28">
        <v>9.43</v>
      </c>
      <c r="J76" s="30">
        <v>10</v>
      </c>
      <c r="K76" s="19">
        <v>9.6182085168869308E-2</v>
      </c>
      <c r="L76" s="25">
        <v>11.666666666666666</v>
      </c>
      <c r="M76" s="19">
        <v>2E-3</v>
      </c>
      <c r="N76" s="19">
        <v>7.1894</v>
      </c>
      <c r="O76" s="19">
        <v>1.3102</v>
      </c>
      <c r="P76" s="19">
        <v>4.0194000000000001</v>
      </c>
      <c r="Q76" s="19">
        <v>47.121499999999997</v>
      </c>
      <c r="R76" s="19">
        <v>0.26190000000000002</v>
      </c>
      <c r="S76" s="19">
        <v>28.349799999999998</v>
      </c>
      <c r="T76" s="19">
        <v>1.2007000000000001</v>
      </c>
      <c r="U76" s="19">
        <v>41.060299999999998</v>
      </c>
    </row>
    <row r="77" spans="1:21" x14ac:dyDescent="0.35">
      <c r="A77" s="9" t="s">
        <v>10</v>
      </c>
      <c r="B77" s="17">
        <v>18</v>
      </c>
      <c r="C77" s="17" t="s">
        <v>4</v>
      </c>
      <c r="D77" s="27">
        <v>7.02</v>
      </c>
      <c r="E77" s="27">
        <v>866</v>
      </c>
      <c r="F77" s="27">
        <v>565.5</v>
      </c>
      <c r="G77" s="27">
        <v>0.43</v>
      </c>
      <c r="H77" s="27">
        <v>7.14</v>
      </c>
      <c r="I77" s="28">
        <v>4.7300000000000004</v>
      </c>
      <c r="J77" s="31">
        <v>28.6</v>
      </c>
      <c r="K77" s="20">
        <v>3.7793685756240829</v>
      </c>
      <c r="L77" s="23">
        <v>44.333333333333336</v>
      </c>
      <c r="M77" s="20">
        <v>3.7000000000000002E-3</v>
      </c>
      <c r="N77" s="20">
        <v>50.5062</v>
      </c>
      <c r="O77" s="20">
        <v>11.417899999999999</v>
      </c>
      <c r="P77" s="20">
        <v>11.963200000000001</v>
      </c>
      <c r="Q77" s="20">
        <v>63.129100000000001</v>
      </c>
      <c r="R77" s="20">
        <v>0.35589999999999999</v>
      </c>
      <c r="S77" s="20">
        <v>168.18530000000001</v>
      </c>
      <c r="T77" s="20">
        <v>23.069500000000001</v>
      </c>
      <c r="U77" s="20">
        <v>80.149699999999996</v>
      </c>
    </row>
    <row r="78" spans="1:21" x14ac:dyDescent="0.35">
      <c r="A78" s="9" t="s">
        <v>10</v>
      </c>
      <c r="B78" s="17">
        <v>19</v>
      </c>
      <c r="C78" s="17" t="s">
        <v>7</v>
      </c>
      <c r="D78" s="27">
        <v>12.46</v>
      </c>
      <c r="E78" s="27">
        <v>410.4</v>
      </c>
      <c r="F78" s="28">
        <v>266.5</v>
      </c>
      <c r="G78" s="28">
        <v>0.2</v>
      </c>
      <c r="H78" s="28">
        <v>8.2200000000000006</v>
      </c>
      <c r="I78" s="28">
        <v>6.62</v>
      </c>
      <c r="J78" s="30">
        <v>2.9</v>
      </c>
      <c r="K78" s="19">
        <v>0.19438325991189428</v>
      </c>
      <c r="L78" s="25">
        <v>38.333333333333336</v>
      </c>
      <c r="M78" s="19">
        <v>2.3E-3</v>
      </c>
      <c r="N78" s="19">
        <v>7.5025000000000004</v>
      </c>
      <c r="O78" s="19">
        <v>1.5230999999999999</v>
      </c>
      <c r="P78" s="19">
        <v>4.1582999999999997</v>
      </c>
      <c r="Q78" s="19">
        <v>43.893099999999997</v>
      </c>
      <c r="R78" s="19">
        <v>0.3251</v>
      </c>
      <c r="S78" s="19">
        <v>30.084900000000001</v>
      </c>
      <c r="T78" s="19">
        <v>1.9398</v>
      </c>
      <c r="U78" s="19">
        <v>44.916899999999998</v>
      </c>
    </row>
    <row r="79" spans="1:21" x14ac:dyDescent="0.35">
      <c r="A79" s="9" t="s">
        <v>10</v>
      </c>
      <c r="B79" s="17">
        <v>20</v>
      </c>
      <c r="C79" s="17" t="s">
        <v>4</v>
      </c>
      <c r="D79" s="27">
        <v>0.83</v>
      </c>
      <c r="E79" s="27">
        <v>984</v>
      </c>
      <c r="F79" s="27">
        <v>643.5</v>
      </c>
      <c r="G79" s="27">
        <v>0.49</v>
      </c>
      <c r="H79" s="27">
        <v>7.08</v>
      </c>
      <c r="I79" s="28">
        <v>4</v>
      </c>
      <c r="J79" s="31">
        <v>13</v>
      </c>
      <c r="K79" s="20">
        <v>5.064243759177681</v>
      </c>
      <c r="L79" s="23">
        <v>24.666666666666668</v>
      </c>
      <c r="M79" s="20">
        <v>4.3E-3</v>
      </c>
      <c r="N79" s="20">
        <v>78.078699999999998</v>
      </c>
      <c r="O79" s="20">
        <v>15.387</v>
      </c>
      <c r="P79" s="20">
        <v>10.9999</v>
      </c>
      <c r="Q79" s="20">
        <v>52.981200000000001</v>
      </c>
      <c r="R79" s="20">
        <v>1.0142</v>
      </c>
      <c r="S79" s="20">
        <v>273.59640000000002</v>
      </c>
      <c r="T79" s="20">
        <v>17.9527</v>
      </c>
      <c r="U79" s="20">
        <v>81.223699999999994</v>
      </c>
    </row>
    <row r="80" spans="1:21" x14ac:dyDescent="0.35">
      <c r="A80" s="9" t="s">
        <v>10</v>
      </c>
      <c r="B80" s="17">
        <v>21</v>
      </c>
      <c r="C80" s="17" t="s">
        <v>7</v>
      </c>
      <c r="D80" s="27">
        <v>12.88</v>
      </c>
      <c r="E80" s="27">
        <v>417.6</v>
      </c>
      <c r="F80" s="27">
        <v>271.7</v>
      </c>
      <c r="G80" s="27">
        <v>0.2</v>
      </c>
      <c r="H80" s="27">
        <v>8.36</v>
      </c>
      <c r="I80" s="28">
        <v>7.95</v>
      </c>
      <c r="J80" s="30">
        <v>4.0999999999999996</v>
      </c>
      <c r="K80" s="19">
        <v>6.3142437591776804E-2</v>
      </c>
      <c r="L80" s="25">
        <v>39.333333333333336</v>
      </c>
      <c r="M80" s="19">
        <v>2.2000000000000001E-3</v>
      </c>
      <c r="N80" s="19">
        <v>8.4250000000000007</v>
      </c>
      <c r="O80" s="19">
        <v>1.4609000000000001</v>
      </c>
      <c r="P80" s="19">
        <v>4.6559999999999997</v>
      </c>
      <c r="Q80" s="19">
        <v>44.8352</v>
      </c>
      <c r="R80" s="19">
        <v>0.4698</v>
      </c>
      <c r="S80" s="19">
        <v>27.9621</v>
      </c>
      <c r="T80" s="19">
        <v>0.54600000000000004</v>
      </c>
      <c r="U80" s="19">
        <v>42.9298</v>
      </c>
    </row>
    <row r="81" spans="1:21" x14ac:dyDescent="0.35">
      <c r="A81" s="9" t="s">
        <v>10</v>
      </c>
      <c r="B81" s="17">
        <v>22</v>
      </c>
      <c r="C81" s="17" t="s">
        <v>6</v>
      </c>
      <c r="D81" s="27">
        <v>5.73</v>
      </c>
      <c r="E81" s="27">
        <v>1369</v>
      </c>
      <c r="F81" s="27">
        <v>890.5</v>
      </c>
      <c r="G81" s="27">
        <v>0.69</v>
      </c>
      <c r="H81" s="27">
        <v>7.56</v>
      </c>
      <c r="I81" s="28">
        <v>21.9</v>
      </c>
      <c r="J81" s="31">
        <v>5.5</v>
      </c>
      <c r="K81" s="20">
        <v>1.4115271659324524</v>
      </c>
      <c r="L81" s="23">
        <v>150.66666666666666</v>
      </c>
      <c r="M81" s="20">
        <v>5.7999999999999996E-3</v>
      </c>
      <c r="N81" s="20">
        <v>105.8904</v>
      </c>
      <c r="O81" s="20">
        <v>40.637099999999997</v>
      </c>
      <c r="P81" s="20">
        <v>5.2102000000000004</v>
      </c>
      <c r="Q81" s="20">
        <v>18.39</v>
      </c>
      <c r="R81" s="20">
        <v>5.6521999999999997</v>
      </c>
      <c r="S81" s="20">
        <v>337.0539</v>
      </c>
      <c r="T81" s="20">
        <v>0.15190000000000001</v>
      </c>
      <c r="U81" s="20">
        <v>45.8</v>
      </c>
    </row>
    <row r="82" spans="1:21" x14ac:dyDescent="0.35">
      <c r="A82" s="9" t="s">
        <v>10</v>
      </c>
      <c r="B82" s="17">
        <v>23</v>
      </c>
      <c r="C82" s="17" t="s">
        <v>6</v>
      </c>
      <c r="D82" s="28">
        <v>5.76</v>
      </c>
      <c r="E82" s="28">
        <v>2328</v>
      </c>
      <c r="F82" s="28">
        <v>1514.5</v>
      </c>
      <c r="G82" s="28">
        <v>1.2</v>
      </c>
      <c r="H82" s="28">
        <v>7.69</v>
      </c>
      <c r="I82" s="28">
        <v>99.1</v>
      </c>
      <c r="J82" s="30">
        <v>8</v>
      </c>
      <c r="K82" s="19">
        <v>1.2279735682819384</v>
      </c>
      <c r="L82" s="25">
        <v>994.66666666666663</v>
      </c>
      <c r="M82" s="19">
        <v>2.3E-3</v>
      </c>
      <c r="N82" s="19">
        <v>92.335800000000006</v>
      </c>
      <c r="O82" s="19">
        <v>8.7911000000000001</v>
      </c>
      <c r="P82" s="19">
        <v>3.4331</v>
      </c>
      <c r="Q82" s="19">
        <v>23.216999999999999</v>
      </c>
      <c r="R82" s="19">
        <v>36.981200000000001</v>
      </c>
      <c r="S82" s="19">
        <v>89.291899999999998</v>
      </c>
      <c r="T82" s="19">
        <v>0.1749</v>
      </c>
      <c r="U82" s="19">
        <v>5.2432999999999996</v>
      </c>
    </row>
    <row r="83" spans="1:21" x14ac:dyDescent="0.35">
      <c r="A83" s="9" t="s">
        <v>10</v>
      </c>
      <c r="B83" s="17">
        <v>24</v>
      </c>
      <c r="C83" s="17" t="s">
        <v>7</v>
      </c>
      <c r="D83" s="27">
        <v>13.06</v>
      </c>
      <c r="E83" s="27">
        <v>425.5</v>
      </c>
      <c r="F83" s="27">
        <v>276.89999999999998</v>
      </c>
      <c r="G83" s="27">
        <v>0.2</v>
      </c>
      <c r="H83" s="27">
        <v>8.27</v>
      </c>
      <c r="I83" s="28">
        <v>8.75</v>
      </c>
      <c r="J83" s="31">
        <v>4.3</v>
      </c>
      <c r="K83" s="20">
        <v>0.1852055800293686</v>
      </c>
      <c r="L83" s="23">
        <v>8</v>
      </c>
      <c r="M83" s="20">
        <v>2.7000000000000001E-3</v>
      </c>
      <c r="N83" s="20">
        <v>9.8988999999999994</v>
      </c>
      <c r="O83" s="20">
        <v>1.5548</v>
      </c>
      <c r="P83" s="20">
        <v>4.6558000000000002</v>
      </c>
      <c r="Q83" s="20">
        <v>43.4953</v>
      </c>
      <c r="R83" s="20">
        <v>0.34760000000000002</v>
      </c>
      <c r="S83" s="20">
        <v>32.286200000000001</v>
      </c>
      <c r="T83" s="20">
        <v>0.3412</v>
      </c>
      <c r="U83" s="20">
        <v>46.115600000000001</v>
      </c>
    </row>
    <row r="84" spans="1:21" x14ac:dyDescent="0.35">
      <c r="A84" s="9" t="s">
        <v>10</v>
      </c>
      <c r="B84" s="17">
        <v>25</v>
      </c>
      <c r="C84" s="17" t="s">
        <v>8</v>
      </c>
      <c r="D84" s="27">
        <v>6.87</v>
      </c>
      <c r="E84" s="27">
        <v>2019</v>
      </c>
      <c r="F84" s="27">
        <v>1313</v>
      </c>
      <c r="G84" s="27">
        <v>1.04</v>
      </c>
      <c r="H84" s="27">
        <v>7.92</v>
      </c>
      <c r="I84" s="28">
        <v>5.88</v>
      </c>
      <c r="J84" s="30">
        <v>4.2</v>
      </c>
      <c r="K84" s="19">
        <v>0.28267254038179151</v>
      </c>
      <c r="L84" s="25">
        <v>10</v>
      </c>
      <c r="M84" s="19">
        <v>7.4000000000000003E-3</v>
      </c>
      <c r="N84" s="19">
        <v>214.09829999999999</v>
      </c>
      <c r="O84" s="19">
        <v>44.680900000000001</v>
      </c>
      <c r="P84" s="19">
        <v>17.908999999999999</v>
      </c>
      <c r="Q84" s="19">
        <v>15.923500000000001</v>
      </c>
      <c r="R84" s="19">
        <v>0.1353</v>
      </c>
      <c r="S84" s="19">
        <v>648.37159999999994</v>
      </c>
      <c r="T84" s="19">
        <v>0.25690000000000002</v>
      </c>
      <c r="U84" s="19">
        <v>270.33760000000001</v>
      </c>
    </row>
    <row r="85" spans="1:21" x14ac:dyDescent="0.35">
      <c r="A85" s="9" t="s">
        <v>10</v>
      </c>
      <c r="B85" s="17">
        <v>26</v>
      </c>
      <c r="C85" s="17" t="s">
        <v>8</v>
      </c>
      <c r="D85" s="27">
        <v>10.8</v>
      </c>
      <c r="E85" s="27">
        <v>1326</v>
      </c>
      <c r="F85" s="27">
        <v>864.5</v>
      </c>
      <c r="G85" s="27">
        <v>0.66</v>
      </c>
      <c r="H85" s="27">
        <v>8.06</v>
      </c>
      <c r="I85" s="28">
        <v>2.71</v>
      </c>
      <c r="J85" s="31">
        <v>3.7</v>
      </c>
      <c r="K85" s="20">
        <v>0.76908957415565349</v>
      </c>
      <c r="L85" s="23">
        <v>78.333333333333329</v>
      </c>
      <c r="M85" s="20">
        <v>2.8999999999999998E-3</v>
      </c>
      <c r="N85" s="20">
        <v>156.64160000000001</v>
      </c>
      <c r="O85" s="20">
        <v>32.402700000000003</v>
      </c>
      <c r="P85" s="20">
        <v>4.2108999999999996</v>
      </c>
      <c r="Q85" s="20">
        <v>26.1</v>
      </c>
      <c r="R85" s="20">
        <v>0.45789999999999997</v>
      </c>
      <c r="S85" s="20">
        <v>243.72980000000001</v>
      </c>
      <c r="T85" s="20">
        <v>3.2161</v>
      </c>
      <c r="U85" s="20">
        <v>19.1982</v>
      </c>
    </row>
    <row r="86" spans="1:21" x14ac:dyDescent="0.35">
      <c r="A86" s="9" t="s">
        <v>10</v>
      </c>
      <c r="B86" s="17">
        <v>27</v>
      </c>
      <c r="C86" s="17" t="s">
        <v>8</v>
      </c>
      <c r="D86" s="27">
        <v>2.79</v>
      </c>
      <c r="E86" s="27">
        <v>3843</v>
      </c>
      <c r="F86" s="27">
        <v>2541.5</v>
      </c>
      <c r="G86" s="27">
        <v>2.08</v>
      </c>
      <c r="H86" s="27">
        <v>8.39</v>
      </c>
      <c r="I86" s="28">
        <v>8.3800000000000008</v>
      </c>
      <c r="J86" s="30">
        <v>3.6</v>
      </c>
      <c r="K86" s="19">
        <v>1.4023494860499266</v>
      </c>
      <c r="L86" s="25">
        <v>33</v>
      </c>
      <c r="M86" s="19">
        <v>3.0999999999999999E-3</v>
      </c>
      <c r="N86" s="19">
        <v>546.03719999999998</v>
      </c>
      <c r="O86" s="19">
        <v>57.936500000000002</v>
      </c>
      <c r="P86" s="19">
        <v>5.6534000000000004</v>
      </c>
      <c r="Q86" s="19">
        <v>11.5009</v>
      </c>
      <c r="R86" s="19">
        <v>0.54469999999999996</v>
      </c>
      <c r="S86" s="19">
        <v>108.26049999999999</v>
      </c>
      <c r="T86" s="19">
        <v>5.9703999999999997</v>
      </c>
      <c r="U86" s="19">
        <v>337.10829999999999</v>
      </c>
    </row>
    <row r="87" spans="1:21" ht="15" thickBot="1" x14ac:dyDescent="0.4">
      <c r="A87" s="10" t="s">
        <v>10</v>
      </c>
      <c r="B87" s="18">
        <v>28</v>
      </c>
      <c r="C87" s="18" t="s">
        <v>8</v>
      </c>
      <c r="D87" s="29">
        <v>4.7</v>
      </c>
      <c r="E87" s="29">
        <v>393.2</v>
      </c>
      <c r="F87" s="29">
        <v>255.45</v>
      </c>
      <c r="G87" s="29">
        <v>0.19</v>
      </c>
      <c r="H87" s="29">
        <v>7.49</v>
      </c>
      <c r="I87" s="36">
        <v>21.1</v>
      </c>
      <c r="J87" s="32">
        <v>6.8</v>
      </c>
      <c r="K87" s="21">
        <v>0.14500734214390607</v>
      </c>
      <c r="L87" s="24">
        <v>8.6666666666666661</v>
      </c>
      <c r="M87" s="21">
        <v>1.8E-3</v>
      </c>
      <c r="N87" s="21">
        <v>12.508800000000001</v>
      </c>
      <c r="O87" s="21">
        <v>2.1352000000000002</v>
      </c>
      <c r="P87" s="21">
        <v>5.6516999999999999</v>
      </c>
      <c r="Q87" s="21">
        <v>31.7685</v>
      </c>
      <c r="R87" s="21">
        <v>0.33689999999999998</v>
      </c>
      <c r="S87" s="21">
        <v>21.1569</v>
      </c>
      <c r="T87" s="21">
        <v>0.9677</v>
      </c>
      <c r="U87" s="21">
        <v>13.8329</v>
      </c>
    </row>
    <row r="88" spans="1:21" x14ac:dyDescent="0.35">
      <c r="A88" s="11" t="s">
        <v>11</v>
      </c>
      <c r="B88" s="17">
        <v>1</v>
      </c>
      <c r="C88" s="17" t="s">
        <v>4</v>
      </c>
      <c r="D88" s="27">
        <v>6.51</v>
      </c>
      <c r="E88" s="27">
        <v>931</v>
      </c>
      <c r="F88" s="27">
        <v>604.5</v>
      </c>
      <c r="G88" s="27">
        <v>0.46</v>
      </c>
      <c r="H88" s="27">
        <v>7.42</v>
      </c>
      <c r="I88" s="27">
        <f>AVERAGE(4.37, 3.57, 4.73)</f>
        <v>4.2233333333333336</v>
      </c>
      <c r="J88" s="33">
        <v>11</v>
      </c>
      <c r="K88" s="19">
        <v>0.42033773861967705</v>
      </c>
      <c r="L88" s="25">
        <v>14.5</v>
      </c>
      <c r="M88" s="19">
        <v>4.7000000000000002E-3</v>
      </c>
      <c r="N88" s="19">
        <v>74.464500000000001</v>
      </c>
      <c r="O88" s="19">
        <v>21.472999999999999</v>
      </c>
      <c r="P88" s="19">
        <v>7.8410000000000002</v>
      </c>
      <c r="Q88" s="19">
        <v>79.654399999999995</v>
      </c>
      <c r="R88" s="19">
        <v>6.1400000000000003E-2</v>
      </c>
      <c r="S88" s="19">
        <v>135.7184</v>
      </c>
      <c r="T88" s="19">
        <v>0.51990000000000003</v>
      </c>
      <c r="U88" s="19">
        <v>65.784199999999998</v>
      </c>
    </row>
    <row r="89" spans="1:21" x14ac:dyDescent="0.35">
      <c r="A89" s="11" t="s">
        <v>11</v>
      </c>
      <c r="B89" s="17">
        <v>2</v>
      </c>
      <c r="C89" s="17" t="s">
        <v>5</v>
      </c>
      <c r="D89" s="27">
        <v>3.66</v>
      </c>
      <c r="E89" s="27">
        <v>1286</v>
      </c>
      <c r="F89" s="27">
        <v>838.5</v>
      </c>
      <c r="G89" s="27">
        <v>0.65</v>
      </c>
      <c r="H89" s="27">
        <v>7.19</v>
      </c>
      <c r="I89" s="27">
        <f>AVERAGE(383,430,400,347)*3</f>
        <v>1170</v>
      </c>
      <c r="J89" s="31">
        <v>73</v>
      </c>
      <c r="K89" s="20">
        <v>12.378854625550662</v>
      </c>
      <c r="L89" s="23">
        <v>1070.1099999999999</v>
      </c>
      <c r="M89" s="20">
        <v>4.7000000000000002E-3</v>
      </c>
      <c r="N89" s="20">
        <v>77.9011</v>
      </c>
      <c r="O89" s="20">
        <v>36.805999999999997</v>
      </c>
      <c r="P89" s="20">
        <v>9.5084999999999997</v>
      </c>
      <c r="Q89" s="20">
        <v>68.697100000000006</v>
      </c>
      <c r="R89" s="20">
        <v>6.1600000000000002E-2</v>
      </c>
      <c r="S89" s="20">
        <v>147.9699</v>
      </c>
      <c r="T89" s="20">
        <v>18.277899999999999</v>
      </c>
      <c r="U89" s="20">
        <v>56.264899999999997</v>
      </c>
    </row>
    <row r="90" spans="1:21" x14ac:dyDescent="0.35">
      <c r="A90" s="11" t="s">
        <v>11</v>
      </c>
      <c r="B90" s="17">
        <v>3</v>
      </c>
      <c r="C90" s="17" t="s">
        <v>6</v>
      </c>
      <c r="D90" s="27">
        <v>5.6</v>
      </c>
      <c r="E90" s="27">
        <v>1285</v>
      </c>
      <c r="F90" s="27">
        <v>839.5</v>
      </c>
      <c r="G90" s="27">
        <v>0.65</v>
      </c>
      <c r="H90" s="27">
        <v>7.36</v>
      </c>
      <c r="I90" s="27">
        <f>AVERAGE(5.9,5.83,6.6)</f>
        <v>6.1099999999999994</v>
      </c>
      <c r="J90" s="30">
        <v>16</v>
      </c>
      <c r="K90" s="19">
        <v>0.96182085168869325</v>
      </c>
      <c r="L90" s="25">
        <v>38.75</v>
      </c>
      <c r="M90" s="19">
        <v>1.2E-2</v>
      </c>
      <c r="N90" s="19">
        <v>106.1131</v>
      </c>
      <c r="O90" s="19">
        <v>36.907899999999998</v>
      </c>
      <c r="P90" s="19">
        <v>13.351100000000001</v>
      </c>
      <c r="Q90" s="19">
        <v>98.536600000000007</v>
      </c>
      <c r="R90" s="19">
        <v>6.3600000000000004E-2</v>
      </c>
      <c r="S90" s="19">
        <v>203.44739999999999</v>
      </c>
      <c r="T90" s="19">
        <v>0.3957</v>
      </c>
      <c r="U90" s="19">
        <v>107.09829999999999</v>
      </c>
    </row>
    <row r="91" spans="1:21" x14ac:dyDescent="0.35">
      <c r="A91" s="11" t="s">
        <v>11</v>
      </c>
      <c r="B91" s="17">
        <v>4</v>
      </c>
      <c r="C91" s="17" t="s">
        <v>5</v>
      </c>
      <c r="D91" s="27">
        <v>5.67</v>
      </c>
      <c r="E91" s="27">
        <v>1041</v>
      </c>
      <c r="F91" s="27">
        <v>676</v>
      </c>
      <c r="G91" s="27">
        <v>0.52</v>
      </c>
      <c r="H91" s="27">
        <v>7.76</v>
      </c>
      <c r="I91" s="27">
        <f>AVERAGE(55.8,60.6,52.1)</f>
        <v>56.166666666666664</v>
      </c>
      <c r="J91" s="31">
        <v>62</v>
      </c>
      <c r="K91" s="20">
        <v>5.0734214390602066</v>
      </c>
      <c r="L91" s="23">
        <v>217.33</v>
      </c>
      <c r="M91" s="20">
        <v>3.5000000000000001E-3</v>
      </c>
      <c r="N91" s="20">
        <v>60.377899999999997</v>
      </c>
      <c r="O91" s="20">
        <v>20.3096</v>
      </c>
      <c r="P91" s="20">
        <v>8.7321000000000009</v>
      </c>
      <c r="Q91" s="20">
        <v>80.133600000000001</v>
      </c>
      <c r="R91" s="20">
        <v>9.2299999999999993E-2</v>
      </c>
      <c r="S91" s="20">
        <v>105.61150000000001</v>
      </c>
      <c r="T91" s="20">
        <v>7.0976999999999997</v>
      </c>
      <c r="U91" s="20">
        <v>56.887500000000003</v>
      </c>
    </row>
    <row r="92" spans="1:21" x14ac:dyDescent="0.35">
      <c r="A92" s="11" t="s">
        <v>11</v>
      </c>
      <c r="B92" s="17">
        <v>5</v>
      </c>
      <c r="C92" s="17" t="s">
        <v>5</v>
      </c>
      <c r="D92" s="27">
        <v>3.17</v>
      </c>
      <c r="E92" s="27">
        <v>1194</v>
      </c>
      <c r="F92" s="27">
        <v>780</v>
      </c>
      <c r="G92" s="27">
        <v>0.6</v>
      </c>
      <c r="H92" s="27">
        <v>6.9</v>
      </c>
      <c r="I92" s="27">
        <f>AVERAGE(3.65,3.22,3.86)</f>
        <v>3.5766666666666667</v>
      </c>
      <c r="J92" s="30">
        <v>40</v>
      </c>
      <c r="K92" s="19">
        <v>5.0825991189427322</v>
      </c>
      <c r="L92" s="25">
        <v>21</v>
      </c>
      <c r="M92" s="19">
        <v>3.3E-3</v>
      </c>
      <c r="N92" s="19">
        <v>91.545500000000004</v>
      </c>
      <c r="O92" s="19">
        <v>38.781799999999997</v>
      </c>
      <c r="P92" s="19">
        <v>7.8781999999999996</v>
      </c>
      <c r="Q92" s="19">
        <v>77.299899999999994</v>
      </c>
      <c r="R92" s="19">
        <v>0.11749999999999999</v>
      </c>
      <c r="S92" s="19">
        <v>158.77440000000001</v>
      </c>
      <c r="T92" s="19">
        <v>25.061699999999998</v>
      </c>
      <c r="U92" s="19">
        <v>66.291499999999999</v>
      </c>
    </row>
    <row r="93" spans="1:21" x14ac:dyDescent="0.35">
      <c r="A93" s="11" t="s">
        <v>11</v>
      </c>
      <c r="B93" s="17">
        <v>6</v>
      </c>
      <c r="C93" s="17" t="s">
        <v>4</v>
      </c>
      <c r="D93" s="27">
        <v>5.5</v>
      </c>
      <c r="E93" s="27">
        <v>957</v>
      </c>
      <c r="F93" s="27">
        <v>624</v>
      </c>
      <c r="G93" s="27">
        <v>0.47</v>
      </c>
      <c r="H93" s="27">
        <v>7.65</v>
      </c>
      <c r="I93" s="27">
        <f>AVERAGE(276,281,276)</f>
        <v>277.66666666666669</v>
      </c>
      <c r="J93" s="34">
        <v>66</v>
      </c>
      <c r="K93" s="20">
        <v>5.4129955947136565</v>
      </c>
      <c r="L93" s="23">
        <v>425</v>
      </c>
      <c r="M93" s="20">
        <v>3.2000000000000002E-3</v>
      </c>
      <c r="N93" s="20">
        <v>44.1038</v>
      </c>
      <c r="O93" s="20">
        <v>15.850199999999999</v>
      </c>
      <c r="P93" s="20">
        <v>5.7382</v>
      </c>
      <c r="Q93" s="20">
        <v>77.978399999999993</v>
      </c>
      <c r="R93" s="20">
        <v>5.2299999999999999E-2</v>
      </c>
      <c r="S93" s="20">
        <v>92.043400000000005</v>
      </c>
      <c r="T93" s="20">
        <v>6.9654999999999996</v>
      </c>
      <c r="U93" s="20">
        <v>67.175700000000006</v>
      </c>
    </row>
    <row r="94" spans="1:21" x14ac:dyDescent="0.35">
      <c r="A94" s="11" t="s">
        <v>11</v>
      </c>
      <c r="B94" s="17">
        <v>7</v>
      </c>
      <c r="C94" s="17" t="s">
        <v>7</v>
      </c>
      <c r="D94" s="27">
        <v>12.14</v>
      </c>
      <c r="E94" s="27">
        <v>363.1</v>
      </c>
      <c r="F94" s="27">
        <v>235.95</v>
      </c>
      <c r="G94" s="27">
        <v>0.17</v>
      </c>
      <c r="H94" s="27">
        <v>8.08</v>
      </c>
      <c r="I94" s="27">
        <f>AVERAGE(7.79,8.63,8.38)</f>
        <v>8.2666666666666675</v>
      </c>
      <c r="J94" s="30">
        <v>1.2</v>
      </c>
      <c r="K94" s="19">
        <v>0.18061674008810574</v>
      </c>
      <c r="L94" s="25">
        <v>18.25</v>
      </c>
      <c r="M94" s="19">
        <v>1.4E-3</v>
      </c>
      <c r="N94" s="19">
        <v>6.0568999999999997</v>
      </c>
      <c r="O94" s="19">
        <v>2.0499000000000001</v>
      </c>
      <c r="P94" s="19">
        <v>2.6518000000000002</v>
      </c>
      <c r="Q94" s="19">
        <v>61.871000000000002</v>
      </c>
      <c r="R94" s="19">
        <v>5.5399999999999998E-2</v>
      </c>
      <c r="S94" s="19">
        <v>13.1722</v>
      </c>
      <c r="T94" s="19">
        <v>0.20569999999999999</v>
      </c>
      <c r="U94" s="19">
        <v>26.574300000000001</v>
      </c>
    </row>
    <row r="95" spans="1:21" x14ac:dyDescent="0.35">
      <c r="A95" s="11" t="s">
        <v>11</v>
      </c>
      <c r="B95" s="17">
        <v>8</v>
      </c>
      <c r="C95" s="17" t="s">
        <v>5</v>
      </c>
      <c r="D95" s="27">
        <v>2.46</v>
      </c>
      <c r="E95" s="27">
        <v>1256</v>
      </c>
      <c r="F95" s="27">
        <v>819</v>
      </c>
      <c r="G95" s="27">
        <v>0.63</v>
      </c>
      <c r="H95" s="27">
        <v>6.91</v>
      </c>
      <c r="I95" s="27">
        <f>AVERAGE(2.1,1.2,4.04)</f>
        <v>2.4466666666666668</v>
      </c>
      <c r="J95" s="31">
        <v>50</v>
      </c>
      <c r="K95" s="20">
        <v>8.0194566813509542</v>
      </c>
      <c r="L95" s="23">
        <v>38</v>
      </c>
      <c r="M95" s="20">
        <v>4.7000000000000002E-3</v>
      </c>
      <c r="N95" s="20">
        <v>104.0941</v>
      </c>
      <c r="O95" s="20">
        <v>28.834199999999999</v>
      </c>
      <c r="P95" s="20">
        <v>4.7110000000000003</v>
      </c>
      <c r="Q95" s="20">
        <v>87.625500000000002</v>
      </c>
      <c r="R95" s="20">
        <v>3.1E-2</v>
      </c>
      <c r="S95" s="20">
        <v>197.47710000000001</v>
      </c>
      <c r="T95" s="20">
        <v>14.4328</v>
      </c>
      <c r="U95" s="20">
        <v>79.086100000000002</v>
      </c>
    </row>
    <row r="96" spans="1:21" x14ac:dyDescent="0.35">
      <c r="A96" s="11" t="s">
        <v>11</v>
      </c>
      <c r="B96" s="17">
        <v>9</v>
      </c>
      <c r="C96" s="17" t="s">
        <v>5</v>
      </c>
      <c r="D96" s="27">
        <v>0.65</v>
      </c>
      <c r="E96" s="27">
        <v>1760</v>
      </c>
      <c r="F96" s="27">
        <v>1144</v>
      </c>
      <c r="G96" s="27">
        <v>0.89</v>
      </c>
      <c r="H96" s="27">
        <v>7.31</v>
      </c>
      <c r="I96" s="27">
        <f>AVERAGE(69.8,71.1,71.5)</f>
        <v>70.8</v>
      </c>
      <c r="J96" s="30">
        <v>63</v>
      </c>
      <c r="K96" s="19">
        <v>5.9269456681350965</v>
      </c>
      <c r="L96" s="25">
        <v>269.33</v>
      </c>
      <c r="M96" s="19">
        <v>3.7000000000000002E-3</v>
      </c>
      <c r="N96" s="19">
        <v>104.879</v>
      </c>
      <c r="O96" s="19">
        <v>34.595599999999997</v>
      </c>
      <c r="P96" s="19">
        <v>5.2274000000000003</v>
      </c>
      <c r="Q96" s="19">
        <v>111.9224</v>
      </c>
      <c r="R96" s="19">
        <v>1.7899999999999999E-2</v>
      </c>
      <c r="S96" s="19">
        <v>213.56270000000001</v>
      </c>
      <c r="T96" s="19">
        <v>7.1273</v>
      </c>
      <c r="U96" s="19">
        <v>99.447699999999998</v>
      </c>
    </row>
    <row r="97" spans="1:21" x14ac:dyDescent="0.35">
      <c r="A97" s="11" t="s">
        <v>11</v>
      </c>
      <c r="B97" s="17">
        <v>10</v>
      </c>
      <c r="C97" s="17" t="s">
        <v>4</v>
      </c>
      <c r="D97" s="27">
        <v>7.6</v>
      </c>
      <c r="E97" s="27">
        <v>749</v>
      </c>
      <c r="F97" s="27">
        <v>487.5</v>
      </c>
      <c r="G97" s="27">
        <v>0.37</v>
      </c>
      <c r="H97" s="27">
        <v>7.63</v>
      </c>
      <c r="I97" s="27">
        <f>AVERAGE(2.13,1.65,1.35)</f>
        <v>1.71</v>
      </c>
      <c r="J97" s="31">
        <v>10</v>
      </c>
      <c r="K97" s="20">
        <v>1.852055800293686</v>
      </c>
      <c r="L97" s="23">
        <v>15.33</v>
      </c>
      <c r="M97" s="20">
        <v>2.5999999999999999E-3</v>
      </c>
      <c r="N97" s="20">
        <v>39.865099999999998</v>
      </c>
      <c r="O97" s="20">
        <v>12.6372</v>
      </c>
      <c r="P97" s="20">
        <v>6.6795</v>
      </c>
      <c r="Q97" s="20">
        <v>84.874099999999999</v>
      </c>
      <c r="R97" s="20">
        <v>5.2499999999999998E-2</v>
      </c>
      <c r="S97" s="20">
        <v>78.647300000000001</v>
      </c>
      <c r="T97" s="20">
        <v>2.1507999999999998</v>
      </c>
      <c r="U97" s="20">
        <v>86.530299999999997</v>
      </c>
    </row>
    <row r="98" spans="1:21" x14ac:dyDescent="0.35">
      <c r="A98" s="11" t="s">
        <v>11</v>
      </c>
      <c r="B98" s="17">
        <v>11</v>
      </c>
      <c r="C98" s="17" t="s">
        <v>7</v>
      </c>
      <c r="D98" s="27">
        <v>11.13</v>
      </c>
      <c r="E98" s="27">
        <v>325.7</v>
      </c>
      <c r="F98" s="27">
        <v>213.2</v>
      </c>
      <c r="G98" s="27">
        <v>0.15</v>
      </c>
      <c r="H98" s="27">
        <v>8.16</v>
      </c>
      <c r="I98" s="27">
        <f>AVERAGE(8.44,7.33,10.3)</f>
        <v>8.69</v>
      </c>
      <c r="J98" s="30">
        <v>2.2999999999999998</v>
      </c>
      <c r="K98" s="19">
        <v>0.12004405286343614</v>
      </c>
      <c r="L98" s="25">
        <v>26.86</v>
      </c>
      <c r="M98" s="19">
        <v>1.2999999999999999E-3</v>
      </c>
      <c r="N98" s="19">
        <v>5.8490000000000002</v>
      </c>
      <c r="O98" s="19">
        <v>2.0467</v>
      </c>
      <c r="P98" s="19">
        <v>2.8288000000000002</v>
      </c>
      <c r="Q98" s="19">
        <v>50.549100000000003</v>
      </c>
      <c r="R98" s="19">
        <v>4.8399999999999999E-2</v>
      </c>
      <c r="S98" s="19">
        <v>12.055899999999999</v>
      </c>
      <c r="T98" s="19">
        <v>0.16470000000000001</v>
      </c>
      <c r="U98" s="19">
        <v>25.532499999999999</v>
      </c>
    </row>
    <row r="99" spans="1:21" x14ac:dyDescent="0.35">
      <c r="A99" s="11" t="s">
        <v>11</v>
      </c>
      <c r="B99" s="17">
        <v>12</v>
      </c>
      <c r="C99" s="17" t="s">
        <v>6</v>
      </c>
      <c r="D99" s="27">
        <v>7.35</v>
      </c>
      <c r="E99" s="27">
        <v>1161</v>
      </c>
      <c r="F99" s="27">
        <v>754</v>
      </c>
      <c r="G99" s="27">
        <v>0.57999999999999996</v>
      </c>
      <c r="H99" s="27">
        <v>7.46</v>
      </c>
      <c r="I99" s="27">
        <f>AVERAGE(5.67,3.3,4.12)</f>
        <v>4.3633333333333333</v>
      </c>
      <c r="J99" s="31">
        <v>8.5</v>
      </c>
      <c r="K99" s="20">
        <v>0.48458149779735693</v>
      </c>
      <c r="L99" s="23">
        <v>18</v>
      </c>
      <c r="M99" s="20">
        <v>3.3999999999999998E-3</v>
      </c>
      <c r="N99" s="20">
        <v>109.9883</v>
      </c>
      <c r="O99" s="20">
        <v>21.589600000000001</v>
      </c>
      <c r="P99" s="20">
        <v>10.107799999999999</v>
      </c>
      <c r="Q99" s="20">
        <v>101.3194</v>
      </c>
      <c r="R99" s="20">
        <v>0.1381</v>
      </c>
      <c r="S99" s="20">
        <v>239.30269999999999</v>
      </c>
      <c r="T99" s="20">
        <v>1.24E-2</v>
      </c>
      <c r="U99" s="20">
        <v>87.545400000000001</v>
      </c>
    </row>
    <row r="100" spans="1:21" x14ac:dyDescent="0.35">
      <c r="A100" s="11" t="s">
        <v>11</v>
      </c>
      <c r="B100" s="17">
        <v>13</v>
      </c>
      <c r="C100" s="17" t="s">
        <v>7</v>
      </c>
      <c r="D100" s="27">
        <v>11.75</v>
      </c>
      <c r="E100" s="27">
        <v>337.1</v>
      </c>
      <c r="F100" s="27">
        <v>219.05</v>
      </c>
      <c r="G100" s="27">
        <v>0.16</v>
      </c>
      <c r="H100" s="27">
        <v>7.97</v>
      </c>
      <c r="I100" s="27">
        <f>AVERAGE(11.3,11.3,11.3)</f>
        <v>11.300000000000002</v>
      </c>
      <c r="J100" s="30">
        <v>1.4</v>
      </c>
      <c r="K100" s="19">
        <v>0.14482378854625552</v>
      </c>
      <c r="L100" s="25">
        <v>20.25</v>
      </c>
      <c r="M100" s="19">
        <v>1.2999999999999999E-3</v>
      </c>
      <c r="N100" s="19">
        <v>8.1608000000000001</v>
      </c>
      <c r="O100" s="19">
        <v>2.3163</v>
      </c>
      <c r="P100" s="19">
        <v>3.4304999999999999</v>
      </c>
      <c r="Q100" s="19">
        <v>52.030700000000003</v>
      </c>
      <c r="R100" s="19">
        <v>6.7299999999999999E-2</v>
      </c>
      <c r="S100" s="19">
        <v>14.8949</v>
      </c>
      <c r="T100" s="19">
        <v>0.14080000000000001</v>
      </c>
      <c r="U100" s="19">
        <v>28.521699999999999</v>
      </c>
    </row>
    <row r="101" spans="1:21" x14ac:dyDescent="0.35">
      <c r="A101" s="11" t="s">
        <v>11</v>
      </c>
      <c r="B101" s="17">
        <v>14</v>
      </c>
      <c r="C101" s="17" t="s">
        <v>5</v>
      </c>
      <c r="D101" s="27">
        <v>6.05</v>
      </c>
      <c r="E101" s="27">
        <v>987</v>
      </c>
      <c r="F101" s="27">
        <v>643.5</v>
      </c>
      <c r="G101" s="27">
        <v>0.49</v>
      </c>
      <c r="H101" s="27">
        <v>7.5</v>
      </c>
      <c r="I101" s="27">
        <f>AVERAGE(60.5,42,40.3)</f>
        <v>47.6</v>
      </c>
      <c r="J101" s="31">
        <v>29</v>
      </c>
      <c r="K101" s="20">
        <v>4.4034508076358305</v>
      </c>
      <c r="L101" s="23">
        <v>256.19</v>
      </c>
      <c r="M101" s="20">
        <v>1.8E-3</v>
      </c>
      <c r="N101" s="20">
        <v>52.433300000000003</v>
      </c>
      <c r="O101" s="20">
        <v>10.8005</v>
      </c>
      <c r="P101" s="20">
        <v>7.8608000000000002</v>
      </c>
      <c r="Q101" s="20">
        <v>78.201099999999997</v>
      </c>
      <c r="R101" s="20">
        <v>0.1353</v>
      </c>
      <c r="S101" s="20">
        <v>109.5047</v>
      </c>
      <c r="T101" s="20">
        <v>3.5015999999999998</v>
      </c>
      <c r="U101" s="20">
        <v>53.180100000000003</v>
      </c>
    </row>
    <row r="102" spans="1:21" x14ac:dyDescent="0.35">
      <c r="A102" s="11" t="s">
        <v>11</v>
      </c>
      <c r="B102" s="17">
        <v>15</v>
      </c>
      <c r="C102" s="17" t="s">
        <v>6</v>
      </c>
      <c r="D102" s="27">
        <v>4.7</v>
      </c>
      <c r="E102" s="27">
        <v>1133</v>
      </c>
      <c r="F102" s="27">
        <v>734.5</v>
      </c>
      <c r="G102" s="27">
        <v>0.56999999999999995</v>
      </c>
      <c r="H102" s="27">
        <v>7.21</v>
      </c>
      <c r="I102" s="27">
        <f>AVERAGE(2.42,2.32,2.15)</f>
        <v>2.2966666666666669</v>
      </c>
      <c r="J102" s="30">
        <v>0.5</v>
      </c>
      <c r="K102" s="19">
        <v>1.852055800293686</v>
      </c>
      <c r="L102" s="25">
        <v>14.5</v>
      </c>
      <c r="M102" s="19">
        <v>3.0999999999999999E-3</v>
      </c>
      <c r="N102" s="19">
        <v>117.32380000000001</v>
      </c>
      <c r="O102" s="19">
        <v>28.837700000000002</v>
      </c>
      <c r="P102" s="19">
        <v>6.5963000000000003</v>
      </c>
      <c r="Q102" s="19">
        <v>66.173199999999994</v>
      </c>
      <c r="R102" s="19">
        <v>5.7500000000000002E-2</v>
      </c>
      <c r="S102" s="19">
        <v>248.1174</v>
      </c>
      <c r="T102" s="19">
        <v>2.4752000000000001</v>
      </c>
      <c r="U102" s="19">
        <v>93.643799999999999</v>
      </c>
    </row>
    <row r="103" spans="1:21" x14ac:dyDescent="0.35">
      <c r="A103" s="11" t="s">
        <v>11</v>
      </c>
      <c r="B103" s="17">
        <v>16</v>
      </c>
      <c r="C103" s="17" t="s">
        <v>5</v>
      </c>
      <c r="D103" s="27">
        <v>3.85</v>
      </c>
      <c r="E103" s="27">
        <v>775</v>
      </c>
      <c r="F103" s="27">
        <v>500.5</v>
      </c>
      <c r="G103" s="27">
        <v>0.38</v>
      </c>
      <c r="H103" s="27">
        <v>8.02</v>
      </c>
      <c r="I103" s="27">
        <f>AVERAGE(58.7,49,40.3)</f>
        <v>49.333333333333336</v>
      </c>
      <c r="J103" s="31">
        <v>41</v>
      </c>
      <c r="K103" s="20">
        <v>7.6523494860499275</v>
      </c>
      <c r="L103" s="23">
        <v>166.67</v>
      </c>
      <c r="M103" s="20">
        <v>1.9E-3</v>
      </c>
      <c r="N103" s="20">
        <v>30.382999999999999</v>
      </c>
      <c r="O103" s="20">
        <v>12.4199</v>
      </c>
      <c r="P103" s="20">
        <v>5.4283000000000001</v>
      </c>
      <c r="Q103" s="20">
        <v>63.9193</v>
      </c>
      <c r="R103" s="20">
        <v>8.48E-2</v>
      </c>
      <c r="S103" s="20">
        <v>47.514299999999999</v>
      </c>
      <c r="T103" s="20">
        <v>9.1199999999999992</v>
      </c>
      <c r="U103" s="20">
        <v>35.5396</v>
      </c>
    </row>
    <row r="104" spans="1:21" x14ac:dyDescent="0.35">
      <c r="A104" s="11" t="s">
        <v>11</v>
      </c>
      <c r="B104" s="17">
        <v>17</v>
      </c>
      <c r="C104" s="17" t="s">
        <v>7</v>
      </c>
      <c r="D104" s="27">
        <v>11.84</v>
      </c>
      <c r="E104" s="27">
        <v>383.4</v>
      </c>
      <c r="F104" s="27">
        <v>248.95</v>
      </c>
      <c r="G104" s="27">
        <v>0.18</v>
      </c>
      <c r="H104" s="27">
        <v>8.11</v>
      </c>
      <c r="I104" s="26">
        <f>AVERAGE(12,12.4,12.6)</f>
        <v>12.333333333333334</v>
      </c>
      <c r="J104" s="30">
        <v>4.3</v>
      </c>
      <c r="K104" s="19">
        <v>0.18887665198237885</v>
      </c>
      <c r="L104" s="25">
        <v>15</v>
      </c>
      <c r="M104" s="19">
        <v>1.5E-3</v>
      </c>
      <c r="N104" s="19">
        <v>8.7250999999999994</v>
      </c>
      <c r="O104" s="19">
        <v>2.5413999999999999</v>
      </c>
      <c r="P104" s="19">
        <v>3.8803000000000001</v>
      </c>
      <c r="Q104" s="19">
        <v>61.384099999999997</v>
      </c>
      <c r="R104" s="19">
        <v>6.0900000000000003E-2</v>
      </c>
      <c r="S104" s="19">
        <v>18.765599999999999</v>
      </c>
      <c r="T104" s="19">
        <v>0.37419999999999998</v>
      </c>
      <c r="U104" s="19">
        <v>31.933800000000002</v>
      </c>
    </row>
    <row r="105" spans="1:21" x14ac:dyDescent="0.35">
      <c r="A105" s="11" t="s">
        <v>11</v>
      </c>
      <c r="B105" s="17">
        <v>18</v>
      </c>
      <c r="C105" s="17" t="s">
        <v>4</v>
      </c>
      <c r="D105" s="27">
        <v>6.17</v>
      </c>
      <c r="E105" s="27">
        <v>812</v>
      </c>
      <c r="F105" s="27">
        <v>527.79999999999995</v>
      </c>
      <c r="G105" s="27">
        <v>0.4</v>
      </c>
      <c r="H105" s="27">
        <v>7.22</v>
      </c>
      <c r="I105" s="27">
        <f>AVERAGE(3.23,2,1.94)</f>
        <v>2.39</v>
      </c>
      <c r="J105" s="31">
        <v>5</v>
      </c>
      <c r="K105" s="20">
        <v>4.7889133627019103</v>
      </c>
      <c r="L105" s="23">
        <v>40.4</v>
      </c>
      <c r="M105" s="20">
        <v>2.7000000000000001E-3</v>
      </c>
      <c r="N105" s="20">
        <v>54.816299999999998</v>
      </c>
      <c r="O105" s="20">
        <v>17.2667</v>
      </c>
      <c r="P105" s="20">
        <v>10.6417</v>
      </c>
      <c r="Q105" s="20">
        <v>69.252300000000005</v>
      </c>
      <c r="R105" s="20">
        <v>8.2600000000000007E-2</v>
      </c>
      <c r="S105" s="20">
        <v>91.485299999999995</v>
      </c>
      <c r="T105" s="20">
        <v>8.0665999999999993</v>
      </c>
      <c r="U105" s="20">
        <v>53.674700000000001</v>
      </c>
    </row>
    <row r="106" spans="1:21" x14ac:dyDescent="0.35">
      <c r="A106" s="11" t="s">
        <v>11</v>
      </c>
      <c r="B106" s="17">
        <v>19</v>
      </c>
      <c r="C106" s="17" t="s">
        <v>7</v>
      </c>
      <c r="D106" s="27">
        <v>11.71</v>
      </c>
      <c r="E106" s="27">
        <v>371.9</v>
      </c>
      <c r="F106" s="28">
        <v>241.8</v>
      </c>
      <c r="G106" s="28">
        <v>0.18</v>
      </c>
      <c r="H106" s="28">
        <v>8.16</v>
      </c>
      <c r="I106" s="27">
        <f>AVERAGE(9.87,10.8,8.41)</f>
        <v>9.6933333333333334</v>
      </c>
      <c r="J106" s="30">
        <v>5.5</v>
      </c>
      <c r="K106" s="19">
        <v>0.13656387665198239</v>
      </c>
      <c r="L106" s="25">
        <v>14</v>
      </c>
      <c r="M106" s="19">
        <v>1.5E-3</v>
      </c>
      <c r="N106" s="19">
        <v>8.7148000000000003</v>
      </c>
      <c r="O106" s="19">
        <v>2.6981999999999999</v>
      </c>
      <c r="P106" s="19">
        <v>3.9962</v>
      </c>
      <c r="Q106" s="19">
        <v>54.383699999999997</v>
      </c>
      <c r="R106" s="19">
        <v>5.4800000000000001E-2</v>
      </c>
      <c r="S106" s="19">
        <v>17.124400000000001</v>
      </c>
      <c r="T106" s="19">
        <v>0.34350000000000003</v>
      </c>
      <c r="U106" s="19">
        <v>31.991</v>
      </c>
    </row>
    <row r="107" spans="1:21" x14ac:dyDescent="0.35">
      <c r="A107" s="11" t="s">
        <v>11</v>
      </c>
      <c r="B107" s="17">
        <v>20</v>
      </c>
      <c r="C107" s="17" t="s">
        <v>4</v>
      </c>
      <c r="D107" s="27">
        <v>2.15</v>
      </c>
      <c r="E107" s="27">
        <v>1330</v>
      </c>
      <c r="F107" s="27">
        <v>864.5</v>
      </c>
      <c r="G107" s="27">
        <v>0.67</v>
      </c>
      <c r="H107" s="27">
        <v>7.51</v>
      </c>
      <c r="I107" s="27">
        <f>AVERAGE(55.6,48.8,80.7)</f>
        <v>61.70000000000001</v>
      </c>
      <c r="J107" s="31">
        <v>60</v>
      </c>
      <c r="K107" s="20">
        <v>3.2378854625550662</v>
      </c>
      <c r="L107" s="23">
        <v>117.67</v>
      </c>
      <c r="M107" s="20">
        <v>4.0000000000000001E-3</v>
      </c>
      <c r="N107" s="20">
        <v>85.161600000000007</v>
      </c>
      <c r="O107" s="20">
        <v>25.4726</v>
      </c>
      <c r="P107" s="20">
        <v>10.7403</v>
      </c>
      <c r="Q107" s="20">
        <v>59.0107</v>
      </c>
      <c r="R107" s="20">
        <v>0.2555</v>
      </c>
      <c r="S107" s="20">
        <v>149.40389999999999</v>
      </c>
      <c r="T107" s="20">
        <v>5.6763000000000003</v>
      </c>
      <c r="U107" s="20">
        <v>51.894799999999996</v>
      </c>
    </row>
    <row r="108" spans="1:21" x14ac:dyDescent="0.35">
      <c r="A108" s="11" t="s">
        <v>11</v>
      </c>
      <c r="B108" s="17">
        <v>21</v>
      </c>
      <c r="C108" s="17" t="s">
        <v>7</v>
      </c>
      <c r="D108" s="27">
        <v>12.97</v>
      </c>
      <c r="E108" s="27">
        <v>394.4</v>
      </c>
      <c r="F108" s="27">
        <v>256.75</v>
      </c>
      <c r="G108" s="27">
        <v>0.19</v>
      </c>
      <c r="H108" s="27">
        <v>9.23</v>
      </c>
      <c r="I108" s="27">
        <f>AVERAGE(8.49,8.37,6.9)</f>
        <v>7.919999999999999</v>
      </c>
      <c r="J108" s="30">
        <v>3.1</v>
      </c>
      <c r="K108" s="19">
        <v>0.1457415565345081</v>
      </c>
      <c r="L108" s="25">
        <v>14.33</v>
      </c>
      <c r="M108" s="19">
        <v>1.5E-3</v>
      </c>
      <c r="N108" s="19">
        <v>9.3717000000000006</v>
      </c>
      <c r="O108" s="19">
        <v>2.6711999999999998</v>
      </c>
      <c r="P108" s="19">
        <v>4.6047000000000002</v>
      </c>
      <c r="Q108" s="19">
        <v>56.317799999999998</v>
      </c>
      <c r="R108" s="19">
        <v>6.93E-2</v>
      </c>
      <c r="S108" s="19">
        <v>18.728200000000001</v>
      </c>
      <c r="T108" s="19">
        <v>0.58050000000000002</v>
      </c>
      <c r="U108" s="19">
        <v>33.714100000000002</v>
      </c>
    </row>
    <row r="109" spans="1:21" x14ac:dyDescent="0.35">
      <c r="A109" s="11" t="s">
        <v>11</v>
      </c>
      <c r="B109" s="17">
        <v>22</v>
      </c>
      <c r="C109" s="17" t="s">
        <v>6</v>
      </c>
      <c r="D109" s="27">
        <v>7.48</v>
      </c>
      <c r="E109" s="27">
        <v>1195</v>
      </c>
      <c r="F109" s="27">
        <v>780</v>
      </c>
      <c r="G109" s="27">
        <v>0.6</v>
      </c>
      <c r="H109" s="27">
        <v>7.59</v>
      </c>
      <c r="I109" s="27">
        <f>AVERAGE(9.62,7.69,9.77)</f>
        <v>9.0266666666666655</v>
      </c>
      <c r="J109" s="31">
        <v>7</v>
      </c>
      <c r="K109" s="20">
        <v>0.49375917767988264</v>
      </c>
      <c r="L109" s="23">
        <v>29</v>
      </c>
      <c r="M109" s="20">
        <v>6.4000000000000003E-3</v>
      </c>
      <c r="N109" s="20">
        <v>102.608</v>
      </c>
      <c r="O109" s="20">
        <v>38.370399999999997</v>
      </c>
      <c r="P109" s="20">
        <v>7.1303000000000001</v>
      </c>
      <c r="Q109" s="20">
        <v>95.193899999999999</v>
      </c>
      <c r="R109" s="20">
        <v>8.9300000000000004E-2</v>
      </c>
      <c r="S109" s="20">
        <v>191.43819999999999</v>
      </c>
      <c r="T109" s="20">
        <v>0.15290000000000001</v>
      </c>
      <c r="U109" s="20">
        <v>38.887599999999999</v>
      </c>
    </row>
    <row r="110" spans="1:21" x14ac:dyDescent="0.35">
      <c r="A110" s="11" t="s">
        <v>11</v>
      </c>
      <c r="B110" s="17">
        <v>23</v>
      </c>
      <c r="C110" s="17" t="s">
        <v>6</v>
      </c>
      <c r="D110" s="28">
        <v>5.28</v>
      </c>
      <c r="E110" s="28">
        <v>2138</v>
      </c>
      <c r="F110" s="28">
        <v>1391</v>
      </c>
      <c r="G110" s="28">
        <v>1.1000000000000001</v>
      </c>
      <c r="H110" s="28">
        <v>8.01</v>
      </c>
      <c r="I110" s="27">
        <f>AVERAGE(139,137,129)</f>
        <v>135</v>
      </c>
      <c r="J110" s="30">
        <v>57</v>
      </c>
      <c r="K110" s="19">
        <v>2.9166666666666674</v>
      </c>
      <c r="L110" s="25">
        <v>262.17</v>
      </c>
      <c r="M110" s="19">
        <v>6.0000000000000001E-3</v>
      </c>
      <c r="N110" s="19">
        <v>275.84109999999998</v>
      </c>
      <c r="O110" s="19">
        <v>36.998600000000003</v>
      </c>
      <c r="P110" s="19">
        <v>10.9605</v>
      </c>
      <c r="Q110" s="19">
        <v>69.916300000000007</v>
      </c>
      <c r="R110" s="19">
        <v>9.4200000000000006E-2</v>
      </c>
      <c r="S110" s="19">
        <v>225.7346</v>
      </c>
      <c r="T110" s="19">
        <v>0.1454</v>
      </c>
      <c r="U110" s="19">
        <v>77.330299999999994</v>
      </c>
    </row>
    <row r="111" spans="1:21" x14ac:dyDescent="0.35">
      <c r="A111" s="11" t="s">
        <v>11</v>
      </c>
      <c r="B111" s="17">
        <v>24</v>
      </c>
      <c r="C111" s="17" t="s">
        <v>7</v>
      </c>
      <c r="D111" s="27">
        <v>11.66</v>
      </c>
      <c r="E111" s="27">
        <v>384.2</v>
      </c>
      <c r="F111" s="27">
        <v>249.6</v>
      </c>
      <c r="G111" s="27">
        <v>0.18</v>
      </c>
      <c r="H111" s="27">
        <v>8.19</v>
      </c>
      <c r="I111" s="27">
        <f>AVERAGE(5.7,6.77,5.2)</f>
        <v>5.89</v>
      </c>
      <c r="J111" s="31">
        <v>2.2999999999999998</v>
      </c>
      <c r="K111" s="20">
        <v>0.14757709251101322</v>
      </c>
      <c r="L111" s="23">
        <v>20.75</v>
      </c>
      <c r="M111" s="20">
        <v>1.5E-3</v>
      </c>
      <c r="N111" s="20">
        <v>12.8485</v>
      </c>
      <c r="O111" s="20">
        <v>2.7837000000000001</v>
      </c>
      <c r="P111" s="20">
        <v>4.4847000000000001</v>
      </c>
      <c r="Q111" s="20">
        <v>56.459499999999998</v>
      </c>
      <c r="R111" s="20">
        <v>0.10639999999999999</v>
      </c>
      <c r="S111" s="20">
        <v>18.885200000000001</v>
      </c>
      <c r="T111" s="20">
        <v>0.1033</v>
      </c>
      <c r="U111" s="20">
        <v>33.970399999999998</v>
      </c>
    </row>
    <row r="112" spans="1:21" x14ac:dyDescent="0.35">
      <c r="A112" s="11" t="s">
        <v>11</v>
      </c>
      <c r="B112" s="17">
        <v>25</v>
      </c>
      <c r="C112" s="17" t="s">
        <v>8</v>
      </c>
      <c r="D112" s="27">
        <v>5.98</v>
      </c>
      <c r="E112" s="27">
        <v>1760</v>
      </c>
      <c r="F112" s="27">
        <v>1144</v>
      </c>
      <c r="G112" s="27">
        <v>0.9</v>
      </c>
      <c r="H112" s="27">
        <v>7.62</v>
      </c>
      <c r="I112" s="27">
        <f>AVERAGE(6.57,5.98,5.71)</f>
        <v>6.0866666666666669</v>
      </c>
      <c r="J112" s="30">
        <v>5.5</v>
      </c>
      <c r="K112" s="19">
        <v>0.21090308370044056</v>
      </c>
      <c r="L112" s="25">
        <v>9.67</v>
      </c>
      <c r="M112" s="19">
        <v>6.6E-3</v>
      </c>
      <c r="N112" s="19">
        <v>211.05009999999999</v>
      </c>
      <c r="O112" s="19">
        <v>60.6678</v>
      </c>
      <c r="P112" s="19">
        <v>17.143899999999999</v>
      </c>
      <c r="Q112" s="19">
        <v>80.664000000000001</v>
      </c>
      <c r="R112" s="19">
        <v>0.13880000000000001</v>
      </c>
      <c r="S112" s="19">
        <v>259.28930000000003</v>
      </c>
      <c r="T112" s="19">
        <v>0.27610000000000001</v>
      </c>
      <c r="U112" s="19">
        <v>264.25200000000001</v>
      </c>
    </row>
    <row r="113" spans="1:21" x14ac:dyDescent="0.35">
      <c r="A113" s="11" t="s">
        <v>11</v>
      </c>
      <c r="B113" s="17">
        <v>26</v>
      </c>
      <c r="C113" s="17" t="s">
        <v>8</v>
      </c>
      <c r="D113" s="27">
        <v>10.8</v>
      </c>
      <c r="E113" s="27">
        <v>1182</v>
      </c>
      <c r="F113" s="27">
        <v>767</v>
      </c>
      <c r="G113" s="27">
        <v>0.59</v>
      </c>
      <c r="H113" s="27">
        <v>8.36</v>
      </c>
      <c r="I113" s="27">
        <f>AVERAGE(2.17,1.97,2.05)</f>
        <v>2.063333333333333</v>
      </c>
      <c r="J113" s="31">
        <v>7</v>
      </c>
      <c r="K113" s="20">
        <v>0.75991189427312777</v>
      </c>
      <c r="L113" s="23">
        <v>24</v>
      </c>
      <c r="M113" s="20">
        <v>3.2000000000000002E-3</v>
      </c>
      <c r="N113" s="20">
        <v>141.08920000000001</v>
      </c>
      <c r="O113" s="20">
        <v>37.378</v>
      </c>
      <c r="P113" s="20">
        <v>6.1879999999999997</v>
      </c>
      <c r="Q113" s="20">
        <v>57.293300000000002</v>
      </c>
      <c r="R113" s="20">
        <v>0.11360000000000001</v>
      </c>
      <c r="S113" s="20">
        <v>198.36320000000001</v>
      </c>
      <c r="T113" s="20">
        <v>0.45419999999999999</v>
      </c>
      <c r="U113" s="20">
        <v>33.4512</v>
      </c>
    </row>
    <row r="114" spans="1:21" x14ac:dyDescent="0.35">
      <c r="A114" s="11" t="s">
        <v>11</v>
      </c>
      <c r="B114" s="17">
        <v>27</v>
      </c>
      <c r="C114" s="17" t="s">
        <v>8</v>
      </c>
      <c r="D114" s="27">
        <v>4.12</v>
      </c>
      <c r="E114" s="27">
        <v>2438</v>
      </c>
      <c r="F114" s="27">
        <v>1586</v>
      </c>
      <c r="G114" s="27">
        <v>1.26</v>
      </c>
      <c r="H114" s="27">
        <v>8.14</v>
      </c>
      <c r="I114" s="27">
        <f>AVERAGE(21.1,20.8,21.2)</f>
        <v>21.033333333333335</v>
      </c>
      <c r="J114" s="30">
        <v>16</v>
      </c>
      <c r="K114" s="19">
        <v>1.11784140969163</v>
      </c>
      <c r="L114" s="25">
        <v>14.5</v>
      </c>
      <c r="M114" s="19">
        <v>4.5999999999999999E-3</v>
      </c>
      <c r="N114" s="19">
        <v>452.0077</v>
      </c>
      <c r="O114" s="19">
        <v>60.040999999999997</v>
      </c>
      <c r="P114" s="19">
        <v>11.805300000000001</v>
      </c>
      <c r="Q114" s="19">
        <v>69.215800000000002</v>
      </c>
      <c r="R114" s="19">
        <v>0.11849999999999999</v>
      </c>
      <c r="S114" s="19">
        <v>129.33940000000001</v>
      </c>
      <c r="T114" s="19">
        <v>5.4040999999999997</v>
      </c>
      <c r="U114" s="19">
        <v>163.81370000000001</v>
      </c>
    </row>
    <row r="115" spans="1:21" ht="15" thickBot="1" x14ac:dyDescent="0.4">
      <c r="A115" s="12" t="s">
        <v>11</v>
      </c>
      <c r="B115" s="18">
        <v>28</v>
      </c>
      <c r="C115" s="18" t="s">
        <v>8</v>
      </c>
      <c r="D115" s="29">
        <v>5.35</v>
      </c>
      <c r="E115" s="29">
        <v>415.2</v>
      </c>
      <c r="F115" s="29">
        <v>269.75</v>
      </c>
      <c r="G115" s="29">
        <v>0.2</v>
      </c>
      <c r="H115" s="29">
        <v>7.43</v>
      </c>
      <c r="I115" s="29">
        <f>AVERAGE(124,144,174)</f>
        <v>147.33333333333334</v>
      </c>
      <c r="J115" s="32">
        <v>6.5</v>
      </c>
      <c r="K115" s="21">
        <v>0.17419236417033776</v>
      </c>
      <c r="L115" s="24">
        <v>25.6</v>
      </c>
      <c r="M115" s="21">
        <v>6.9999999999999999E-4</v>
      </c>
      <c r="N115" s="21">
        <v>20.067900000000002</v>
      </c>
      <c r="O115" s="21">
        <v>7.5933000000000002</v>
      </c>
      <c r="P115" s="21">
        <v>4.6195000000000004</v>
      </c>
      <c r="Q115" s="21">
        <v>49.1404</v>
      </c>
      <c r="R115" s="21">
        <v>6.3399999999999998E-2</v>
      </c>
      <c r="S115" s="21">
        <v>22.154</v>
      </c>
      <c r="T115" s="21">
        <v>0.84589999999999999</v>
      </c>
      <c r="U115" s="21">
        <v>16.4818</v>
      </c>
    </row>
    <row r="116" spans="1:21" x14ac:dyDescent="0.35">
      <c r="D116" s="4"/>
      <c r="E116" s="4"/>
      <c r="F116" s="4"/>
      <c r="G116" s="4"/>
      <c r="H116" s="4"/>
      <c r="I116" s="4"/>
      <c r="J116" s="2"/>
      <c r="K116" s="3"/>
      <c r="L116" s="3"/>
      <c r="M116" s="2"/>
      <c r="N116" s="2"/>
      <c r="O116" s="2"/>
      <c r="P116" s="2"/>
      <c r="Q116" s="2"/>
      <c r="R116" s="2"/>
      <c r="S116" s="2"/>
      <c r="T116" s="2"/>
      <c r="U1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Piwowarska</dc:creator>
  <cp:lastModifiedBy>Dominika Piwowarska</cp:lastModifiedBy>
  <dcterms:created xsi:type="dcterms:W3CDTF">2025-10-13T12:01:27Z</dcterms:created>
  <dcterms:modified xsi:type="dcterms:W3CDTF">2025-10-15T09:59:02Z</dcterms:modified>
</cp:coreProperties>
</file>